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035" activeTab="1"/>
  </bookViews>
  <sheets>
    <sheet name="CG  Statement of operations" sheetId="1" r:id="rId1"/>
    <sheet name="CG Revenue" sheetId="2" r:id="rId2"/>
    <sheet name="CG Recurrent Exp Functions" sheetId="3" r:id="rId3"/>
    <sheet name="CG Development exp, Functions" sheetId="4" r:id="rId4"/>
    <sheet name="CG Rcurrent Economic " sheetId="5" r:id="rId5"/>
    <sheet name="CG Development, Economic" sheetId="6" r:id="rId6"/>
    <sheet name="CG, Donor Expenditure" sheetId="7" r:id="rId7"/>
    <sheet name="LG Revenue" sheetId="8" r:id="rId8"/>
    <sheet name="Local Goverment  Expenditure" sheetId="11" r:id="rId9"/>
    <sheet name="District Revenue" sheetId="15" r:id="rId10"/>
    <sheet name="District Expenditure" sheetId="12" r:id="rId11"/>
    <sheet name="Municpality Revenue" sheetId="16" r:id="rId12"/>
    <sheet name="Municipality Expenditure" sheetId="13" r:id="rId13"/>
    <sheet name="Revenue, Town Councils" sheetId="17" r:id="rId14"/>
    <sheet name="Town council Expenditure" sheetId="18" r:id="rId15"/>
  </sheets>
  <definedNames>
    <definedName name="_Toc231389981" localSheetId="0">'CG  Statement of operations'!$B$2</definedName>
    <definedName name="_Toc231459540" localSheetId="2">'CG Recurrent Exp Functions'!$A$1</definedName>
    <definedName name="_Toc231459541" localSheetId="2">'CG Recurrent Exp Functions'!$A$29</definedName>
    <definedName name="_Toc231459543" localSheetId="3">'CG Development exp, Functions'!$A$2</definedName>
    <definedName name="_Toc231459544" localSheetId="3">'CG Development exp, Functions'!$A$27</definedName>
    <definedName name="_Toc231459545" localSheetId="3">'CG Development exp, Functions'!$A$28</definedName>
    <definedName name="_Toc231459547" localSheetId="4">'CG Rcurrent Economic '!$A$2</definedName>
    <definedName name="_Toc231459548" localSheetId="4">'CG Rcurrent Economic '!$A$41</definedName>
    <definedName name="OLE_LINK3" localSheetId="1">'CG Revenue'!#REF!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8" l="1"/>
  <c r="D59" i="18"/>
  <c r="E59" i="18"/>
  <c r="F59" i="18"/>
  <c r="G59" i="18"/>
  <c r="B59" i="18"/>
  <c r="C69" i="18"/>
  <c r="D69" i="18"/>
  <c r="E69" i="18"/>
  <c r="F69" i="18"/>
  <c r="G69" i="18"/>
  <c r="B69" i="18"/>
  <c r="C62" i="18"/>
  <c r="D62" i="18"/>
  <c r="E62" i="18"/>
  <c r="F62" i="18"/>
  <c r="G62" i="18"/>
  <c r="B62" i="18"/>
  <c r="C56" i="18"/>
  <c r="D56" i="18"/>
  <c r="E56" i="18"/>
  <c r="F56" i="18"/>
  <c r="G56" i="18"/>
  <c r="B56" i="18"/>
  <c r="C52" i="18"/>
  <c r="D52" i="18"/>
  <c r="E52" i="18"/>
  <c r="F52" i="18"/>
  <c r="G52" i="18"/>
  <c r="B52" i="18"/>
  <c r="K5" i="17" l="1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4" i="17"/>
  <c r="L5" i="17"/>
  <c r="M5" i="17"/>
  <c r="N5" i="17"/>
  <c r="O5" i="17"/>
  <c r="P5" i="17"/>
  <c r="L6" i="17"/>
  <c r="M6" i="17"/>
  <c r="N6" i="17"/>
  <c r="O6" i="17"/>
  <c r="P6" i="17"/>
  <c r="L7" i="17"/>
  <c r="M7" i="17"/>
  <c r="N7" i="17"/>
  <c r="O7" i="17"/>
  <c r="P7" i="17"/>
  <c r="L8" i="17"/>
  <c r="M8" i="17"/>
  <c r="N8" i="17"/>
  <c r="O8" i="17"/>
  <c r="P8" i="17"/>
  <c r="L9" i="17"/>
  <c r="M9" i="17"/>
  <c r="N9" i="17"/>
  <c r="O9" i="17"/>
  <c r="P9" i="17"/>
  <c r="L10" i="17"/>
  <c r="M10" i="17"/>
  <c r="N10" i="17"/>
  <c r="O10" i="17"/>
  <c r="P10" i="17"/>
  <c r="L11" i="17"/>
  <c r="M11" i="17"/>
  <c r="N11" i="17"/>
  <c r="O11" i="17"/>
  <c r="P11" i="17"/>
  <c r="L12" i="17"/>
  <c r="N12" i="17"/>
  <c r="P12" i="17"/>
  <c r="L13" i="17"/>
  <c r="M13" i="17"/>
  <c r="N13" i="17"/>
  <c r="O13" i="17"/>
  <c r="P13" i="17"/>
  <c r="L14" i="17"/>
  <c r="M14" i="17"/>
  <c r="N14" i="17"/>
  <c r="O14" i="17"/>
  <c r="P14" i="17"/>
  <c r="L15" i="17"/>
  <c r="M15" i="17"/>
  <c r="N15" i="17"/>
  <c r="O15" i="17"/>
  <c r="P15" i="17"/>
  <c r="L16" i="17"/>
  <c r="M16" i="17"/>
  <c r="L17" i="17"/>
  <c r="M17" i="17"/>
  <c r="N17" i="17"/>
  <c r="O17" i="17"/>
  <c r="P17" i="17"/>
  <c r="L18" i="17"/>
  <c r="M18" i="17"/>
  <c r="N18" i="17"/>
  <c r="O18" i="17"/>
  <c r="P18" i="17"/>
  <c r="L19" i="17"/>
  <c r="M19" i="17"/>
  <c r="N19" i="17"/>
  <c r="O19" i="17"/>
  <c r="P19" i="17"/>
  <c r="L20" i="17"/>
  <c r="M20" i="17"/>
  <c r="N20" i="17"/>
  <c r="O20" i="17"/>
  <c r="P20" i="17"/>
  <c r="L21" i="17"/>
  <c r="M21" i="17"/>
  <c r="N21" i="17"/>
  <c r="O21" i="17"/>
  <c r="L22" i="17"/>
  <c r="M22" i="17"/>
  <c r="N22" i="17"/>
  <c r="O22" i="17"/>
  <c r="P22" i="17"/>
  <c r="L23" i="17"/>
  <c r="M23" i="17"/>
  <c r="N23" i="17"/>
  <c r="O23" i="17"/>
  <c r="P23" i="17"/>
  <c r="L24" i="17"/>
  <c r="M24" i="17"/>
  <c r="N24" i="17"/>
  <c r="O24" i="17"/>
  <c r="P24" i="17"/>
  <c r="L25" i="17"/>
  <c r="M25" i="17"/>
  <c r="N25" i="17"/>
  <c r="O25" i="17"/>
  <c r="P25" i="17"/>
  <c r="L26" i="17"/>
  <c r="M26" i="17"/>
  <c r="N26" i="17"/>
  <c r="O26" i="17"/>
  <c r="P26" i="17"/>
  <c r="P4" i="17"/>
  <c r="O4" i="17"/>
  <c r="N4" i="17"/>
  <c r="M4" i="17"/>
  <c r="L4" i="17"/>
  <c r="C35" i="15"/>
  <c r="D35" i="15"/>
  <c r="E35" i="15"/>
  <c r="F35" i="15"/>
  <c r="G35" i="15"/>
  <c r="H35" i="15"/>
  <c r="I35" i="15"/>
  <c r="J35" i="15"/>
  <c r="K35" i="15"/>
  <c r="L35" i="15"/>
  <c r="M35" i="15"/>
  <c r="C36" i="15"/>
  <c r="D36" i="15"/>
  <c r="E36" i="15"/>
  <c r="F36" i="15"/>
  <c r="G36" i="15"/>
  <c r="H36" i="15"/>
  <c r="I36" i="15"/>
  <c r="J36" i="15"/>
  <c r="K36" i="15"/>
  <c r="L36" i="15"/>
  <c r="M36" i="15"/>
  <c r="C37" i="15"/>
  <c r="D37" i="15"/>
  <c r="E37" i="15"/>
  <c r="F37" i="15"/>
  <c r="G37" i="15"/>
  <c r="H37" i="15"/>
  <c r="I37" i="15"/>
  <c r="J37" i="15"/>
  <c r="K37" i="15"/>
  <c r="L37" i="15"/>
  <c r="M37" i="15"/>
  <c r="C38" i="15"/>
  <c r="D38" i="15"/>
  <c r="E38" i="15"/>
  <c r="F38" i="15"/>
  <c r="G38" i="15"/>
  <c r="H38" i="15"/>
  <c r="I38" i="15"/>
  <c r="J38" i="15"/>
  <c r="K38" i="15"/>
  <c r="L38" i="15"/>
  <c r="M38" i="15"/>
  <c r="C39" i="15"/>
  <c r="D39" i="15"/>
  <c r="E39" i="15"/>
  <c r="F39" i="15"/>
  <c r="G39" i="15"/>
  <c r="H39" i="15"/>
  <c r="I39" i="15"/>
  <c r="J39" i="15"/>
  <c r="K39" i="15"/>
  <c r="L39" i="15"/>
  <c r="M39" i="15"/>
  <c r="C40" i="15"/>
  <c r="D40" i="15"/>
  <c r="E40" i="15"/>
  <c r="F40" i="15"/>
  <c r="G40" i="15"/>
  <c r="H40" i="15"/>
  <c r="I40" i="15"/>
  <c r="J40" i="15"/>
  <c r="K40" i="15"/>
  <c r="L40" i="15"/>
  <c r="M40" i="15"/>
  <c r="C41" i="15"/>
  <c r="D41" i="15"/>
  <c r="E41" i="15"/>
  <c r="F41" i="15"/>
  <c r="G41" i="15"/>
  <c r="H41" i="15"/>
  <c r="I41" i="15"/>
  <c r="J41" i="15"/>
  <c r="K41" i="15"/>
  <c r="L41" i="15"/>
  <c r="M41" i="15"/>
  <c r="C42" i="15"/>
  <c r="D42" i="15"/>
  <c r="E42" i="15"/>
  <c r="F42" i="15"/>
  <c r="G42" i="15"/>
  <c r="H42" i="15"/>
  <c r="I42" i="15"/>
  <c r="J42" i="15"/>
  <c r="K42" i="15"/>
  <c r="L42" i="15"/>
  <c r="M42" i="15"/>
  <c r="C43" i="15"/>
  <c r="D43" i="15"/>
  <c r="E43" i="15"/>
  <c r="F43" i="15"/>
  <c r="G43" i="15"/>
  <c r="H43" i="15"/>
  <c r="I43" i="15"/>
  <c r="J43" i="15"/>
  <c r="K43" i="15"/>
  <c r="L43" i="15"/>
  <c r="M43" i="15"/>
  <c r="C44" i="15"/>
  <c r="D44" i="15"/>
  <c r="E44" i="15"/>
  <c r="F44" i="15"/>
  <c r="G44" i="15"/>
  <c r="H44" i="15"/>
  <c r="I44" i="15"/>
  <c r="J44" i="15"/>
  <c r="K44" i="15"/>
  <c r="L44" i="15"/>
  <c r="M44" i="15"/>
  <c r="C45" i="15"/>
  <c r="D45" i="15"/>
  <c r="E45" i="15"/>
  <c r="F45" i="15"/>
  <c r="G45" i="15"/>
  <c r="H45" i="15"/>
  <c r="I45" i="15"/>
  <c r="J45" i="15"/>
  <c r="K45" i="15"/>
  <c r="L45" i="15"/>
  <c r="M45" i="15"/>
  <c r="C46" i="15"/>
  <c r="D46" i="15"/>
  <c r="E46" i="15"/>
  <c r="F46" i="15"/>
  <c r="G46" i="15"/>
  <c r="H46" i="15"/>
  <c r="I46" i="15"/>
  <c r="J46" i="15"/>
  <c r="K46" i="15"/>
  <c r="L46" i="15"/>
  <c r="M46" i="15"/>
  <c r="C47" i="15"/>
  <c r="D47" i="15"/>
  <c r="E47" i="15"/>
  <c r="F47" i="15"/>
  <c r="G47" i="15"/>
  <c r="H47" i="15"/>
  <c r="I47" i="15"/>
  <c r="J47" i="15"/>
  <c r="K47" i="15"/>
  <c r="L47" i="15"/>
  <c r="M47" i="15"/>
  <c r="C48" i="15"/>
  <c r="D48" i="15"/>
  <c r="E48" i="15"/>
  <c r="F48" i="15"/>
  <c r="G48" i="15"/>
  <c r="H48" i="15"/>
  <c r="I48" i="15"/>
  <c r="J48" i="15"/>
  <c r="K48" i="15"/>
  <c r="L48" i="15"/>
  <c r="M48" i="15"/>
  <c r="C49" i="15"/>
  <c r="D49" i="15"/>
  <c r="E49" i="15"/>
  <c r="F49" i="15"/>
  <c r="G49" i="15"/>
  <c r="H49" i="15"/>
  <c r="I49" i="15"/>
  <c r="J49" i="15"/>
  <c r="K49" i="15"/>
  <c r="L49" i="15"/>
  <c r="M49" i="15"/>
  <c r="C50" i="15"/>
  <c r="D50" i="15"/>
  <c r="E50" i="15"/>
  <c r="F50" i="15"/>
  <c r="G50" i="15"/>
  <c r="H50" i="15"/>
  <c r="I50" i="15"/>
  <c r="J50" i="15"/>
  <c r="K50" i="15"/>
  <c r="L50" i="15"/>
  <c r="M50" i="15"/>
  <c r="C51" i="15"/>
  <c r="D51" i="15"/>
  <c r="E51" i="15"/>
  <c r="F51" i="15"/>
  <c r="G51" i="15"/>
  <c r="H51" i="15"/>
  <c r="I51" i="15"/>
  <c r="J51" i="15"/>
  <c r="K51" i="15"/>
  <c r="L51" i="15"/>
  <c r="M51" i="15"/>
  <c r="C52" i="15"/>
  <c r="D52" i="15"/>
  <c r="E52" i="15"/>
  <c r="F52" i="15"/>
  <c r="G52" i="15"/>
  <c r="H52" i="15"/>
  <c r="I52" i="15"/>
  <c r="J52" i="15"/>
  <c r="K52" i="15"/>
  <c r="L52" i="15"/>
  <c r="M52" i="15"/>
  <c r="C53" i="15"/>
  <c r="D53" i="15"/>
  <c r="E53" i="15"/>
  <c r="F53" i="15"/>
  <c r="G53" i="15"/>
  <c r="H53" i="15"/>
  <c r="I53" i="15"/>
  <c r="J53" i="15"/>
  <c r="K53" i="15"/>
  <c r="L53" i="15"/>
  <c r="M53" i="15"/>
  <c r="C54" i="15"/>
  <c r="D54" i="15"/>
  <c r="E54" i="15"/>
  <c r="F54" i="15"/>
  <c r="G54" i="15"/>
  <c r="H54" i="15"/>
  <c r="I54" i="15"/>
  <c r="J54" i="15"/>
  <c r="K54" i="15"/>
  <c r="L54" i="15"/>
  <c r="M54" i="15"/>
  <c r="C55" i="15"/>
  <c r="D55" i="15"/>
  <c r="E55" i="15"/>
  <c r="F55" i="15"/>
  <c r="G55" i="15"/>
  <c r="H55" i="15"/>
  <c r="I55" i="15"/>
  <c r="J55" i="15"/>
  <c r="K55" i="15"/>
  <c r="L55" i="15"/>
  <c r="M55" i="15"/>
  <c r="C56" i="15"/>
  <c r="D56" i="15"/>
  <c r="E56" i="15"/>
  <c r="F56" i="15"/>
  <c r="G56" i="15"/>
  <c r="H56" i="15"/>
  <c r="I56" i="15"/>
  <c r="J56" i="15"/>
  <c r="K56" i="15"/>
  <c r="L56" i="15"/>
  <c r="M56" i="15"/>
  <c r="C57" i="15"/>
  <c r="D57" i="15"/>
  <c r="E57" i="15"/>
  <c r="F57" i="15"/>
  <c r="G57" i="15"/>
  <c r="H57" i="15"/>
  <c r="I57" i="15"/>
  <c r="J57" i="15"/>
  <c r="K57" i="15"/>
  <c r="L57" i="15"/>
  <c r="M57" i="15"/>
  <c r="M34" i="15"/>
  <c r="L34" i="15"/>
  <c r="K34" i="15"/>
  <c r="J34" i="15"/>
  <c r="I34" i="15"/>
  <c r="H34" i="15"/>
  <c r="G34" i="15"/>
  <c r="F34" i="15"/>
  <c r="E34" i="15"/>
  <c r="D34" i="15"/>
  <c r="C34" i="15"/>
  <c r="P54" i="12"/>
  <c r="Q54" i="12"/>
  <c r="R54" i="12"/>
  <c r="S54" i="12"/>
  <c r="T54" i="12"/>
  <c r="U54" i="12"/>
  <c r="V54" i="12"/>
  <c r="W54" i="12"/>
  <c r="X54" i="12"/>
  <c r="Y54" i="12"/>
  <c r="Z54" i="12"/>
  <c r="P55" i="12"/>
  <c r="Q55" i="12"/>
  <c r="R55" i="12"/>
  <c r="S55" i="12"/>
  <c r="T55" i="12"/>
  <c r="U55" i="12"/>
  <c r="V55" i="12"/>
  <c r="W55" i="12"/>
  <c r="X55" i="12"/>
  <c r="Y55" i="12"/>
  <c r="Z55" i="12"/>
  <c r="P56" i="12"/>
  <c r="Q56" i="12"/>
  <c r="R56" i="12"/>
  <c r="S56" i="12"/>
  <c r="T56" i="12"/>
  <c r="U56" i="12"/>
  <c r="V56" i="12"/>
  <c r="W56" i="12"/>
  <c r="X56" i="12"/>
  <c r="Y56" i="12"/>
  <c r="Z56" i="12"/>
  <c r="P57" i="12"/>
  <c r="Q57" i="12"/>
  <c r="R57" i="12"/>
  <c r="S57" i="12"/>
  <c r="T57" i="12"/>
  <c r="U57" i="12"/>
  <c r="V57" i="12"/>
  <c r="W57" i="12"/>
  <c r="X57" i="12"/>
  <c r="Y57" i="12"/>
  <c r="Z57" i="12"/>
  <c r="P58" i="12"/>
  <c r="Q58" i="12"/>
  <c r="R58" i="12"/>
  <c r="S58" i="12"/>
  <c r="T58" i="12"/>
  <c r="U58" i="12"/>
  <c r="V58" i="12"/>
  <c r="W58" i="12"/>
  <c r="X58" i="12"/>
  <c r="Y58" i="12"/>
  <c r="Z58" i="12"/>
  <c r="P59" i="12"/>
  <c r="Q59" i="12"/>
  <c r="R59" i="12"/>
  <c r="S59" i="12"/>
  <c r="T59" i="12"/>
  <c r="U59" i="12"/>
  <c r="V59" i="12"/>
  <c r="W59" i="12"/>
  <c r="X59" i="12"/>
  <c r="Y59" i="12"/>
  <c r="Z59" i="12"/>
  <c r="P60" i="12"/>
  <c r="Q60" i="12"/>
  <c r="R60" i="12"/>
  <c r="S60" i="12"/>
  <c r="T60" i="12"/>
  <c r="U60" i="12"/>
  <c r="V60" i="12"/>
  <c r="W60" i="12"/>
  <c r="X60" i="12"/>
  <c r="Y60" i="12"/>
  <c r="Z60" i="12"/>
  <c r="P61" i="12"/>
  <c r="Q61" i="12"/>
  <c r="R61" i="12"/>
  <c r="S61" i="12"/>
  <c r="T61" i="12"/>
  <c r="U61" i="12"/>
  <c r="V61" i="12"/>
  <c r="W61" i="12"/>
  <c r="X61" i="12"/>
  <c r="Y61" i="12"/>
  <c r="Z61" i="12"/>
  <c r="P62" i="12"/>
  <c r="Q62" i="12"/>
  <c r="R62" i="12"/>
  <c r="S62" i="12"/>
  <c r="T62" i="12"/>
  <c r="U62" i="12"/>
  <c r="V62" i="12"/>
  <c r="W62" i="12"/>
  <c r="X62" i="12"/>
  <c r="Y62" i="12"/>
  <c r="Z62" i="12"/>
  <c r="P63" i="12"/>
  <c r="Q63" i="12"/>
  <c r="R63" i="12"/>
  <c r="S63" i="12"/>
  <c r="T63" i="12"/>
  <c r="U63" i="12"/>
  <c r="V63" i="12"/>
  <c r="W63" i="12"/>
  <c r="X63" i="12"/>
  <c r="Y63" i="12"/>
  <c r="Z63" i="12"/>
  <c r="P64" i="12"/>
  <c r="Q64" i="12"/>
  <c r="R64" i="12"/>
  <c r="S64" i="12"/>
  <c r="T64" i="12"/>
  <c r="U64" i="12"/>
  <c r="V64" i="12"/>
  <c r="W64" i="12"/>
  <c r="X64" i="12"/>
  <c r="Y64" i="12"/>
  <c r="Z64" i="12"/>
  <c r="P65" i="12"/>
  <c r="Q65" i="12"/>
  <c r="R65" i="12"/>
  <c r="S65" i="12"/>
  <c r="T65" i="12"/>
  <c r="U65" i="12"/>
  <c r="V65" i="12"/>
  <c r="W65" i="12"/>
  <c r="X65" i="12"/>
  <c r="Y65" i="12"/>
  <c r="Z65" i="12"/>
  <c r="P66" i="12"/>
  <c r="Q66" i="12"/>
  <c r="R66" i="12"/>
  <c r="S66" i="12"/>
  <c r="T66" i="12"/>
  <c r="U66" i="12"/>
  <c r="V66" i="12"/>
  <c r="W66" i="12"/>
  <c r="X66" i="12"/>
  <c r="Y66" i="12"/>
  <c r="Z66" i="12"/>
  <c r="P67" i="12"/>
  <c r="Q67" i="12"/>
  <c r="R67" i="12"/>
  <c r="S67" i="12"/>
  <c r="T67" i="12"/>
  <c r="U67" i="12"/>
  <c r="V67" i="12"/>
  <c r="W67" i="12"/>
  <c r="X67" i="12"/>
  <c r="Y67" i="12"/>
  <c r="Z67" i="12"/>
  <c r="P68" i="12"/>
  <c r="Q68" i="12"/>
  <c r="R68" i="12"/>
  <c r="S68" i="12"/>
  <c r="T68" i="12"/>
  <c r="U68" i="12"/>
  <c r="V68" i="12"/>
  <c r="W68" i="12"/>
  <c r="X68" i="12"/>
  <c r="Y68" i="12"/>
  <c r="Z68" i="12"/>
  <c r="P69" i="12"/>
  <c r="Q69" i="12"/>
  <c r="R69" i="12"/>
  <c r="S69" i="12"/>
  <c r="T69" i="12"/>
  <c r="U69" i="12"/>
  <c r="V69" i="12"/>
  <c r="W69" i="12"/>
  <c r="X69" i="12"/>
  <c r="Y69" i="12"/>
  <c r="Z69" i="12"/>
  <c r="P70" i="12"/>
  <c r="Q70" i="12"/>
  <c r="R70" i="12"/>
  <c r="S70" i="12"/>
  <c r="T70" i="12"/>
  <c r="U70" i="12"/>
  <c r="V70" i="12"/>
  <c r="W70" i="12"/>
  <c r="X70" i="12"/>
  <c r="Y70" i="12"/>
  <c r="Z70" i="12"/>
  <c r="P71" i="12"/>
  <c r="Q71" i="12"/>
  <c r="R71" i="12"/>
  <c r="S71" i="12"/>
  <c r="T71" i="12"/>
  <c r="U71" i="12"/>
  <c r="V71" i="12"/>
  <c r="W71" i="12"/>
  <c r="X71" i="12"/>
  <c r="Y71" i="12"/>
  <c r="Z71" i="12"/>
  <c r="P72" i="12"/>
  <c r="Q72" i="12"/>
  <c r="R72" i="12"/>
  <c r="S72" i="12"/>
  <c r="T72" i="12"/>
  <c r="U72" i="12"/>
  <c r="V72" i="12"/>
  <c r="W72" i="12"/>
  <c r="X72" i="12"/>
  <c r="Y72" i="12"/>
  <c r="Z72" i="12"/>
  <c r="P73" i="12"/>
  <c r="Q73" i="12"/>
  <c r="R73" i="12"/>
  <c r="S73" i="12"/>
  <c r="T73" i="12"/>
  <c r="U73" i="12"/>
  <c r="V73" i="12"/>
  <c r="W73" i="12"/>
  <c r="X73" i="12"/>
  <c r="Y73" i="12"/>
  <c r="Z73" i="12"/>
  <c r="P74" i="12"/>
  <c r="Q74" i="12"/>
  <c r="R74" i="12"/>
  <c r="S74" i="12"/>
  <c r="T74" i="12"/>
  <c r="U74" i="12"/>
  <c r="V74" i="12"/>
  <c r="W74" i="12"/>
  <c r="X74" i="12"/>
  <c r="Y74" i="12"/>
  <c r="Z74" i="12"/>
  <c r="P75" i="12"/>
  <c r="Q75" i="12"/>
  <c r="R75" i="12"/>
  <c r="S75" i="12"/>
  <c r="T75" i="12"/>
  <c r="U75" i="12"/>
  <c r="V75" i="12"/>
  <c r="W75" i="12"/>
  <c r="X75" i="12"/>
  <c r="Y75" i="12"/>
  <c r="Z75" i="12"/>
  <c r="P76" i="12"/>
  <c r="Q76" i="12"/>
  <c r="R76" i="12"/>
  <c r="S76" i="12"/>
  <c r="T76" i="12"/>
  <c r="U76" i="12"/>
  <c r="V76" i="12"/>
  <c r="W76" i="12"/>
  <c r="X76" i="12"/>
  <c r="Y76" i="12"/>
  <c r="Z76" i="12"/>
  <c r="P77" i="12"/>
  <c r="Q77" i="12"/>
  <c r="R77" i="12"/>
  <c r="S77" i="12"/>
  <c r="T77" i="12"/>
  <c r="U77" i="12"/>
  <c r="V77" i="12"/>
  <c r="W77" i="12"/>
  <c r="X77" i="12"/>
  <c r="Y77" i="12"/>
  <c r="Z77" i="12"/>
  <c r="Z53" i="12"/>
  <c r="Y53" i="12"/>
  <c r="X53" i="12"/>
  <c r="W53" i="12"/>
  <c r="V53" i="12"/>
  <c r="U53" i="12"/>
  <c r="T53" i="12"/>
  <c r="S53" i="12"/>
  <c r="R53" i="12"/>
  <c r="Q53" i="12"/>
  <c r="P53" i="12"/>
  <c r="P46" i="12"/>
  <c r="Q46" i="12"/>
  <c r="R46" i="12"/>
  <c r="S46" i="12"/>
  <c r="T46" i="12"/>
  <c r="U46" i="12"/>
  <c r="V46" i="12"/>
  <c r="W46" i="12"/>
  <c r="X46" i="12"/>
  <c r="Y46" i="12"/>
  <c r="Z46" i="12"/>
  <c r="P47" i="12"/>
  <c r="Q47" i="12"/>
  <c r="R47" i="12"/>
  <c r="S47" i="12"/>
  <c r="T47" i="12"/>
  <c r="U47" i="12"/>
  <c r="V47" i="12"/>
  <c r="W47" i="12"/>
  <c r="X47" i="12"/>
  <c r="Y47" i="12"/>
  <c r="Z47" i="12"/>
  <c r="P33" i="12"/>
  <c r="Q33" i="12"/>
  <c r="R33" i="12"/>
  <c r="S33" i="12"/>
  <c r="T33" i="12"/>
  <c r="U33" i="12"/>
  <c r="V33" i="12"/>
  <c r="W33" i="12"/>
  <c r="X33" i="12"/>
  <c r="Y33" i="12"/>
  <c r="Z33" i="12"/>
  <c r="P34" i="12"/>
  <c r="Q34" i="12"/>
  <c r="R34" i="12"/>
  <c r="S34" i="12"/>
  <c r="T34" i="12"/>
  <c r="U34" i="12"/>
  <c r="V34" i="12"/>
  <c r="W34" i="12"/>
  <c r="X34" i="12"/>
  <c r="Y34" i="12"/>
  <c r="Z34" i="12"/>
  <c r="P35" i="12"/>
  <c r="Q35" i="12"/>
  <c r="R35" i="12"/>
  <c r="S35" i="12"/>
  <c r="T35" i="12"/>
  <c r="U35" i="12"/>
  <c r="V35" i="12"/>
  <c r="W35" i="12"/>
  <c r="X35" i="12"/>
  <c r="Y35" i="12"/>
  <c r="Z35" i="12"/>
  <c r="P36" i="12"/>
  <c r="Q36" i="12"/>
  <c r="R36" i="12"/>
  <c r="S36" i="12"/>
  <c r="T36" i="12"/>
  <c r="U36" i="12"/>
  <c r="V36" i="12"/>
  <c r="W36" i="12"/>
  <c r="X36" i="12"/>
  <c r="Y36" i="12"/>
  <c r="Z36" i="12"/>
  <c r="P37" i="12"/>
  <c r="Q37" i="12"/>
  <c r="R37" i="12"/>
  <c r="S37" i="12"/>
  <c r="T37" i="12"/>
  <c r="U37" i="12"/>
  <c r="V37" i="12"/>
  <c r="W37" i="12"/>
  <c r="X37" i="12"/>
  <c r="Y37" i="12"/>
  <c r="Z37" i="12"/>
  <c r="P38" i="12"/>
  <c r="Q38" i="12"/>
  <c r="R38" i="12"/>
  <c r="S38" i="12"/>
  <c r="T38" i="12"/>
  <c r="U38" i="12"/>
  <c r="V38" i="12"/>
  <c r="W38" i="12"/>
  <c r="X38" i="12"/>
  <c r="Y38" i="12"/>
  <c r="Z38" i="12"/>
  <c r="P39" i="12"/>
  <c r="Q39" i="12"/>
  <c r="R39" i="12"/>
  <c r="S39" i="12"/>
  <c r="T39" i="12"/>
  <c r="U39" i="12"/>
  <c r="V39" i="12"/>
  <c r="W39" i="12"/>
  <c r="X39" i="12"/>
  <c r="Y39" i="12"/>
  <c r="Z39" i="12"/>
  <c r="P40" i="12"/>
  <c r="Q40" i="12"/>
  <c r="R40" i="12"/>
  <c r="S40" i="12"/>
  <c r="T40" i="12"/>
  <c r="U40" i="12"/>
  <c r="V40" i="12"/>
  <c r="W40" i="12"/>
  <c r="X40" i="12"/>
  <c r="Y40" i="12"/>
  <c r="Z40" i="12"/>
  <c r="P41" i="12"/>
  <c r="Q41" i="12"/>
  <c r="R41" i="12"/>
  <c r="S41" i="12"/>
  <c r="T41" i="12"/>
  <c r="U41" i="12"/>
  <c r="V41" i="12"/>
  <c r="W41" i="12"/>
  <c r="X41" i="12"/>
  <c r="Y41" i="12"/>
  <c r="Z41" i="12"/>
  <c r="P42" i="12"/>
  <c r="Q42" i="12"/>
  <c r="R42" i="12"/>
  <c r="S42" i="12"/>
  <c r="T42" i="12"/>
  <c r="U42" i="12"/>
  <c r="V42" i="12"/>
  <c r="W42" i="12"/>
  <c r="X42" i="12"/>
  <c r="Y42" i="12"/>
  <c r="Z42" i="12"/>
  <c r="P43" i="12"/>
  <c r="Q43" i="12"/>
  <c r="R43" i="12"/>
  <c r="S43" i="12"/>
  <c r="T43" i="12"/>
  <c r="U43" i="12"/>
  <c r="V43" i="12"/>
  <c r="W43" i="12"/>
  <c r="X43" i="12"/>
  <c r="Y43" i="12"/>
  <c r="Z43" i="12"/>
  <c r="P44" i="12"/>
  <c r="Q44" i="12"/>
  <c r="R44" i="12"/>
  <c r="S44" i="12"/>
  <c r="T44" i="12"/>
  <c r="U44" i="12"/>
  <c r="V44" i="12"/>
  <c r="W44" i="12"/>
  <c r="X44" i="12"/>
  <c r="Y44" i="12"/>
  <c r="Z44" i="12"/>
  <c r="P45" i="12"/>
  <c r="Q45" i="12"/>
  <c r="R45" i="12"/>
  <c r="S45" i="12"/>
  <c r="T45" i="12"/>
  <c r="U45" i="12"/>
  <c r="V45" i="12"/>
  <c r="W45" i="12"/>
  <c r="X45" i="12"/>
  <c r="Y45" i="12"/>
  <c r="Z45" i="12"/>
  <c r="Z32" i="12"/>
  <c r="Y32" i="12"/>
  <c r="X32" i="12"/>
  <c r="W32" i="12"/>
  <c r="V32" i="12"/>
  <c r="U32" i="12"/>
  <c r="T32" i="12"/>
  <c r="S32" i="12"/>
  <c r="R32" i="12"/>
  <c r="Q32" i="12"/>
  <c r="P32" i="12"/>
  <c r="P5" i="12"/>
  <c r="Q5" i="12"/>
  <c r="R5" i="12"/>
  <c r="S5" i="12"/>
  <c r="T5" i="12"/>
  <c r="U5" i="12"/>
  <c r="V5" i="12"/>
  <c r="W5" i="12"/>
  <c r="X5" i="12"/>
  <c r="Y5" i="12"/>
  <c r="Z5" i="12"/>
  <c r="P6" i="12"/>
  <c r="Q6" i="12"/>
  <c r="R6" i="12"/>
  <c r="S6" i="12"/>
  <c r="T6" i="12"/>
  <c r="U6" i="12"/>
  <c r="V6" i="12"/>
  <c r="W6" i="12"/>
  <c r="X6" i="12"/>
  <c r="Y6" i="12"/>
  <c r="Z6" i="12"/>
  <c r="P7" i="12"/>
  <c r="Q7" i="12"/>
  <c r="R7" i="12"/>
  <c r="S7" i="12"/>
  <c r="T7" i="12"/>
  <c r="U7" i="12"/>
  <c r="V7" i="12"/>
  <c r="W7" i="12"/>
  <c r="X7" i="12"/>
  <c r="Y7" i="12"/>
  <c r="Z7" i="12"/>
  <c r="P8" i="12"/>
  <c r="Q8" i="12"/>
  <c r="R8" i="12"/>
  <c r="S8" i="12"/>
  <c r="T8" i="12"/>
  <c r="U8" i="12"/>
  <c r="V8" i="12"/>
  <c r="W8" i="12"/>
  <c r="X8" i="12"/>
  <c r="Y8" i="12"/>
  <c r="Z8" i="12"/>
  <c r="P9" i="12"/>
  <c r="Q9" i="12"/>
  <c r="R9" i="12"/>
  <c r="S9" i="12"/>
  <c r="T9" i="12"/>
  <c r="U9" i="12"/>
  <c r="V9" i="12"/>
  <c r="W9" i="12"/>
  <c r="X9" i="12"/>
  <c r="Y9" i="12"/>
  <c r="Z9" i="12"/>
  <c r="P10" i="12"/>
  <c r="Q10" i="12"/>
  <c r="R10" i="12"/>
  <c r="S10" i="12"/>
  <c r="T10" i="12"/>
  <c r="U10" i="12"/>
  <c r="V10" i="12"/>
  <c r="W10" i="12"/>
  <c r="X10" i="12"/>
  <c r="Y10" i="12"/>
  <c r="Z10" i="12"/>
  <c r="P11" i="12"/>
  <c r="Q11" i="12"/>
  <c r="R11" i="12"/>
  <c r="S11" i="12"/>
  <c r="T11" i="12"/>
  <c r="U11" i="12"/>
  <c r="V11" i="12"/>
  <c r="W11" i="12"/>
  <c r="X11" i="12"/>
  <c r="Y11" i="12"/>
  <c r="Z11" i="12"/>
  <c r="P12" i="12"/>
  <c r="Q12" i="12"/>
  <c r="R12" i="12"/>
  <c r="S12" i="12"/>
  <c r="T12" i="12"/>
  <c r="U12" i="12"/>
  <c r="V12" i="12"/>
  <c r="W12" i="12"/>
  <c r="X12" i="12"/>
  <c r="Y12" i="12"/>
  <c r="Z12" i="12"/>
  <c r="P13" i="12"/>
  <c r="Q13" i="12"/>
  <c r="R13" i="12"/>
  <c r="S13" i="12"/>
  <c r="T13" i="12"/>
  <c r="U13" i="12"/>
  <c r="V13" i="12"/>
  <c r="W13" i="12"/>
  <c r="X13" i="12"/>
  <c r="Y13" i="12"/>
  <c r="Z13" i="12"/>
  <c r="P14" i="12"/>
  <c r="Q14" i="12"/>
  <c r="R14" i="12"/>
  <c r="S14" i="12"/>
  <c r="T14" i="12"/>
  <c r="U14" i="12"/>
  <c r="V14" i="12"/>
  <c r="W14" i="12"/>
  <c r="X14" i="12"/>
  <c r="Y14" i="12"/>
  <c r="Z14" i="12"/>
  <c r="P15" i="12"/>
  <c r="Q15" i="12"/>
  <c r="R15" i="12"/>
  <c r="S15" i="12"/>
  <c r="T15" i="12"/>
  <c r="U15" i="12"/>
  <c r="V15" i="12"/>
  <c r="W15" i="12"/>
  <c r="X15" i="12"/>
  <c r="Y15" i="12"/>
  <c r="Z15" i="12"/>
  <c r="P16" i="12"/>
  <c r="Q16" i="12"/>
  <c r="R16" i="12"/>
  <c r="S16" i="12"/>
  <c r="T16" i="12"/>
  <c r="U16" i="12"/>
  <c r="V16" i="12"/>
  <c r="W16" i="12"/>
  <c r="X16" i="12"/>
  <c r="Y16" i="12"/>
  <c r="Z16" i="12"/>
  <c r="P17" i="12"/>
  <c r="Q17" i="12"/>
  <c r="R17" i="12"/>
  <c r="S17" i="12"/>
  <c r="T17" i="12"/>
  <c r="U17" i="12"/>
  <c r="V17" i="12"/>
  <c r="W17" i="12"/>
  <c r="X17" i="12"/>
  <c r="Y17" i="12"/>
  <c r="Z17" i="12"/>
  <c r="P18" i="12"/>
  <c r="Q18" i="12"/>
  <c r="R18" i="12"/>
  <c r="S18" i="12"/>
  <c r="T18" i="12"/>
  <c r="U18" i="12"/>
  <c r="V18" i="12"/>
  <c r="W18" i="12"/>
  <c r="X18" i="12"/>
  <c r="Y18" i="12"/>
  <c r="Z18" i="12"/>
  <c r="P19" i="12"/>
  <c r="Q19" i="12"/>
  <c r="R19" i="12"/>
  <c r="S19" i="12"/>
  <c r="T19" i="12"/>
  <c r="U19" i="12"/>
  <c r="V19" i="12"/>
  <c r="W19" i="12"/>
  <c r="X19" i="12"/>
  <c r="Y19" i="12"/>
  <c r="Z19" i="12"/>
  <c r="P20" i="12"/>
  <c r="Q20" i="12"/>
  <c r="R20" i="12"/>
  <c r="S20" i="12"/>
  <c r="T20" i="12"/>
  <c r="U20" i="12"/>
  <c r="V20" i="12"/>
  <c r="W20" i="12"/>
  <c r="X20" i="12"/>
  <c r="Y20" i="12"/>
  <c r="Z20" i="12"/>
  <c r="P21" i="12"/>
  <c r="Q21" i="12"/>
  <c r="R21" i="12"/>
  <c r="S21" i="12"/>
  <c r="T21" i="12"/>
  <c r="U21" i="12"/>
  <c r="V21" i="12"/>
  <c r="W21" i="12"/>
  <c r="X21" i="12"/>
  <c r="Y21" i="12"/>
  <c r="Z21" i="12"/>
  <c r="P22" i="12"/>
  <c r="Q22" i="12"/>
  <c r="R22" i="12"/>
  <c r="S22" i="12"/>
  <c r="T22" i="12"/>
  <c r="U22" i="12"/>
  <c r="V22" i="12"/>
  <c r="W22" i="12"/>
  <c r="X22" i="12"/>
  <c r="Y22" i="12"/>
  <c r="Z22" i="12"/>
  <c r="P23" i="12"/>
  <c r="Q23" i="12"/>
  <c r="R23" i="12"/>
  <c r="S23" i="12"/>
  <c r="T23" i="12"/>
  <c r="U23" i="12"/>
  <c r="V23" i="12"/>
  <c r="W23" i="12"/>
  <c r="X23" i="12"/>
  <c r="Y23" i="12"/>
  <c r="Z23" i="12"/>
  <c r="P24" i="12"/>
  <c r="Q24" i="12"/>
  <c r="R24" i="12"/>
  <c r="S24" i="12"/>
  <c r="T24" i="12"/>
  <c r="U24" i="12"/>
  <c r="V24" i="12"/>
  <c r="W24" i="12"/>
  <c r="X24" i="12"/>
  <c r="Y24" i="12"/>
  <c r="Z24" i="12"/>
  <c r="P25" i="12"/>
  <c r="Q25" i="12"/>
  <c r="R25" i="12"/>
  <c r="S25" i="12"/>
  <c r="T25" i="12"/>
  <c r="U25" i="12"/>
  <c r="V25" i="12"/>
  <c r="W25" i="12"/>
  <c r="X25" i="12"/>
  <c r="Y25" i="12"/>
  <c r="Z25" i="12"/>
  <c r="P26" i="12"/>
  <c r="Q26" i="12"/>
  <c r="R26" i="12"/>
  <c r="S26" i="12"/>
  <c r="T26" i="12"/>
  <c r="U26" i="12"/>
  <c r="V26" i="12"/>
  <c r="W26" i="12"/>
  <c r="X26" i="12"/>
  <c r="Y26" i="12"/>
  <c r="Z26" i="12"/>
  <c r="Z4" i="12"/>
  <c r="Y4" i="12"/>
  <c r="X4" i="12"/>
  <c r="W4" i="12"/>
  <c r="V4" i="12"/>
  <c r="U4" i="12"/>
  <c r="T4" i="12"/>
  <c r="S4" i="12"/>
  <c r="R4" i="12"/>
  <c r="Q4" i="12"/>
  <c r="P4" i="12"/>
  <c r="C36" i="16"/>
  <c r="D36" i="16"/>
  <c r="E36" i="16"/>
  <c r="F36" i="16"/>
  <c r="G36" i="16"/>
  <c r="H36" i="16"/>
  <c r="I36" i="16"/>
  <c r="J36" i="16"/>
  <c r="K36" i="16"/>
  <c r="L36" i="16"/>
  <c r="C37" i="16"/>
  <c r="D37" i="16"/>
  <c r="E37" i="16"/>
  <c r="F37" i="16"/>
  <c r="G37" i="16"/>
  <c r="H37" i="16"/>
  <c r="I37" i="16"/>
  <c r="J37" i="16"/>
  <c r="K37" i="16"/>
  <c r="L37" i="16"/>
  <c r="C38" i="16"/>
  <c r="D38" i="16"/>
  <c r="E38" i="16"/>
  <c r="F38" i="16"/>
  <c r="G38" i="16"/>
  <c r="H38" i="16"/>
  <c r="I38" i="16"/>
  <c r="J38" i="16"/>
  <c r="K38" i="16"/>
  <c r="L38" i="16"/>
  <c r="C39" i="16"/>
  <c r="D39" i="16"/>
  <c r="E39" i="16"/>
  <c r="F39" i="16"/>
  <c r="G39" i="16"/>
  <c r="H39" i="16"/>
  <c r="I39" i="16"/>
  <c r="J39" i="16"/>
  <c r="K39" i="16"/>
  <c r="L39" i="16"/>
  <c r="C40" i="16"/>
  <c r="D40" i="16"/>
  <c r="E40" i="16"/>
  <c r="F40" i="16"/>
  <c r="G40" i="16"/>
  <c r="H40" i="16"/>
  <c r="I40" i="16"/>
  <c r="J40" i="16"/>
  <c r="K40" i="16"/>
  <c r="L40" i="16"/>
  <c r="C41" i="16"/>
  <c r="D41" i="16"/>
  <c r="E41" i="16"/>
  <c r="F41" i="16"/>
  <c r="G41" i="16"/>
  <c r="H41" i="16"/>
  <c r="I41" i="16"/>
  <c r="J41" i="16"/>
  <c r="K41" i="16"/>
  <c r="L41" i="16"/>
  <c r="C42" i="16"/>
  <c r="D42" i="16"/>
  <c r="E42" i="16"/>
  <c r="F42" i="16"/>
  <c r="G42" i="16"/>
  <c r="H42" i="16"/>
  <c r="I42" i="16"/>
  <c r="J42" i="16"/>
  <c r="K42" i="16"/>
  <c r="L42" i="16"/>
  <c r="C43" i="16"/>
  <c r="D43" i="16"/>
  <c r="E43" i="16"/>
  <c r="F43" i="16"/>
  <c r="G43" i="16"/>
  <c r="H43" i="16"/>
  <c r="I43" i="16"/>
  <c r="J43" i="16"/>
  <c r="K43" i="16"/>
  <c r="L43" i="16"/>
  <c r="C44" i="16"/>
  <c r="D44" i="16"/>
  <c r="E44" i="16"/>
  <c r="F44" i="16"/>
  <c r="G44" i="16"/>
  <c r="H44" i="16"/>
  <c r="I44" i="16"/>
  <c r="J44" i="16"/>
  <c r="K44" i="16"/>
  <c r="L44" i="16"/>
  <c r="C45" i="16"/>
  <c r="D45" i="16"/>
  <c r="E45" i="16"/>
  <c r="F45" i="16"/>
  <c r="G45" i="16"/>
  <c r="H45" i="16"/>
  <c r="I45" i="16"/>
  <c r="J45" i="16"/>
  <c r="K45" i="16"/>
  <c r="L45" i="16"/>
  <c r="C46" i="16"/>
  <c r="D46" i="16"/>
  <c r="E46" i="16"/>
  <c r="F46" i="16"/>
  <c r="G46" i="16"/>
  <c r="H46" i="16"/>
  <c r="I46" i="16"/>
  <c r="J46" i="16"/>
  <c r="K46" i="16"/>
  <c r="L46" i="16"/>
  <c r="C47" i="16"/>
  <c r="D47" i="16"/>
  <c r="E47" i="16"/>
  <c r="F47" i="16"/>
  <c r="G47" i="16"/>
  <c r="H47" i="16"/>
  <c r="I47" i="16"/>
  <c r="J47" i="16"/>
  <c r="K47" i="16"/>
  <c r="L47" i="16"/>
  <c r="C48" i="16"/>
  <c r="D48" i="16"/>
  <c r="E48" i="16"/>
  <c r="F48" i="16"/>
  <c r="G48" i="16"/>
  <c r="H48" i="16"/>
  <c r="I48" i="16"/>
  <c r="J48" i="16"/>
  <c r="K48" i="16"/>
  <c r="L48" i="16"/>
  <c r="C49" i="16"/>
  <c r="D49" i="16"/>
  <c r="E49" i="16"/>
  <c r="F49" i="16"/>
  <c r="G49" i="16"/>
  <c r="H49" i="16"/>
  <c r="I49" i="16"/>
  <c r="J49" i="16"/>
  <c r="K49" i="16"/>
  <c r="L49" i="16"/>
  <c r="C50" i="16"/>
  <c r="D50" i="16"/>
  <c r="E50" i="16"/>
  <c r="F50" i="16"/>
  <c r="G50" i="16"/>
  <c r="H50" i="16"/>
  <c r="I50" i="16"/>
  <c r="J50" i="16"/>
  <c r="K50" i="16"/>
  <c r="L50" i="16"/>
  <c r="C51" i="16"/>
  <c r="D51" i="16"/>
  <c r="E51" i="16"/>
  <c r="F51" i="16"/>
  <c r="G51" i="16"/>
  <c r="H51" i="16"/>
  <c r="I51" i="16"/>
  <c r="J51" i="16"/>
  <c r="K51" i="16"/>
  <c r="L51" i="16"/>
  <c r="C52" i="16"/>
  <c r="D52" i="16"/>
  <c r="E52" i="16"/>
  <c r="F52" i="16"/>
  <c r="G52" i="16"/>
  <c r="H52" i="16"/>
  <c r="I52" i="16"/>
  <c r="J52" i="16"/>
  <c r="K52" i="16"/>
  <c r="L52" i="16"/>
  <c r="C53" i="16"/>
  <c r="D53" i="16"/>
  <c r="E53" i="16"/>
  <c r="F53" i="16"/>
  <c r="G53" i="16"/>
  <c r="H53" i="16"/>
  <c r="I53" i="16"/>
  <c r="J53" i="16"/>
  <c r="K53" i="16"/>
  <c r="L53" i="16"/>
  <c r="C54" i="16"/>
  <c r="D54" i="16"/>
  <c r="E54" i="16"/>
  <c r="F54" i="16"/>
  <c r="G54" i="16"/>
  <c r="H54" i="16"/>
  <c r="I54" i="16"/>
  <c r="J54" i="16"/>
  <c r="K54" i="16"/>
  <c r="L54" i="16"/>
  <c r="C55" i="16"/>
  <c r="D55" i="16"/>
  <c r="E55" i="16"/>
  <c r="F55" i="16"/>
  <c r="G55" i="16"/>
  <c r="H55" i="16"/>
  <c r="I55" i="16"/>
  <c r="J55" i="16"/>
  <c r="K55" i="16"/>
  <c r="L55" i="16"/>
  <c r="C56" i="16"/>
  <c r="D56" i="16"/>
  <c r="E56" i="16"/>
  <c r="F56" i="16"/>
  <c r="G56" i="16"/>
  <c r="H56" i="16"/>
  <c r="I56" i="16"/>
  <c r="J56" i="16"/>
  <c r="K56" i="16"/>
  <c r="L56" i="16"/>
  <c r="C57" i="16"/>
  <c r="D57" i="16"/>
  <c r="E57" i="16"/>
  <c r="F57" i="16"/>
  <c r="G57" i="16"/>
  <c r="H57" i="16"/>
  <c r="I57" i="16"/>
  <c r="J57" i="16"/>
  <c r="K57" i="16"/>
  <c r="L57" i="16"/>
  <c r="C58" i="16"/>
  <c r="D58" i="16"/>
  <c r="E58" i="16"/>
  <c r="F58" i="16"/>
  <c r="G58" i="16"/>
  <c r="H58" i="16"/>
  <c r="I58" i="16"/>
  <c r="J58" i="16"/>
  <c r="K58" i="16"/>
  <c r="L58" i="16"/>
  <c r="P33" i="13"/>
  <c r="Q33" i="13"/>
  <c r="R33" i="13"/>
  <c r="S33" i="13"/>
  <c r="T33" i="13"/>
  <c r="U33" i="13"/>
  <c r="V33" i="13"/>
  <c r="W33" i="13"/>
  <c r="X33" i="13"/>
  <c r="Y33" i="13"/>
  <c r="Z33" i="13"/>
  <c r="P34" i="13"/>
  <c r="Q34" i="13"/>
  <c r="R34" i="13"/>
  <c r="S34" i="13"/>
  <c r="T34" i="13"/>
  <c r="U34" i="13"/>
  <c r="V34" i="13"/>
  <c r="W34" i="13"/>
  <c r="X34" i="13"/>
  <c r="Y34" i="13"/>
  <c r="Z34" i="13"/>
  <c r="P35" i="13"/>
  <c r="Q35" i="13"/>
  <c r="R35" i="13"/>
  <c r="S35" i="13"/>
  <c r="T35" i="13"/>
  <c r="U35" i="13"/>
  <c r="V35" i="13"/>
  <c r="W35" i="13"/>
  <c r="X35" i="13"/>
  <c r="Y35" i="13"/>
  <c r="Z35" i="13"/>
  <c r="P36" i="13"/>
  <c r="Q36" i="13"/>
  <c r="R36" i="13"/>
  <c r="S36" i="13"/>
  <c r="T36" i="13"/>
  <c r="U36" i="13"/>
  <c r="V36" i="13"/>
  <c r="W36" i="13"/>
  <c r="X36" i="13"/>
  <c r="Y36" i="13"/>
  <c r="Z36" i="13"/>
  <c r="P37" i="13"/>
  <c r="Q37" i="13"/>
  <c r="R37" i="13"/>
  <c r="S37" i="13"/>
  <c r="T37" i="13"/>
  <c r="U37" i="13"/>
  <c r="V37" i="13"/>
  <c r="W37" i="13"/>
  <c r="X37" i="13"/>
  <c r="Y37" i="13"/>
  <c r="Z37" i="13"/>
  <c r="P38" i="13"/>
  <c r="Q38" i="13"/>
  <c r="R38" i="13"/>
  <c r="S38" i="13"/>
  <c r="T38" i="13"/>
  <c r="U38" i="13"/>
  <c r="V38" i="13"/>
  <c r="W38" i="13"/>
  <c r="X38" i="13"/>
  <c r="Y38" i="13"/>
  <c r="Z38" i="13"/>
  <c r="P39" i="13"/>
  <c r="Q39" i="13"/>
  <c r="R39" i="13"/>
  <c r="S39" i="13"/>
  <c r="T39" i="13"/>
  <c r="U39" i="13"/>
  <c r="V39" i="13"/>
  <c r="W39" i="13"/>
  <c r="Y39" i="13"/>
  <c r="Z39" i="13"/>
  <c r="P40" i="13"/>
  <c r="Q40" i="13"/>
  <c r="R40" i="13"/>
  <c r="S40" i="13"/>
  <c r="T40" i="13"/>
  <c r="U40" i="13"/>
  <c r="V40" i="13"/>
  <c r="W40" i="13"/>
  <c r="X40" i="13"/>
  <c r="Y40" i="13"/>
  <c r="Z40" i="13"/>
  <c r="P41" i="13"/>
  <c r="Q41" i="13"/>
  <c r="R41" i="13"/>
  <c r="S41" i="13"/>
  <c r="T41" i="13"/>
  <c r="U41" i="13"/>
  <c r="V41" i="13"/>
  <c r="W41" i="13"/>
  <c r="X41" i="13"/>
  <c r="Y41" i="13"/>
  <c r="Z41" i="13"/>
  <c r="P42" i="13"/>
  <c r="Q42" i="13"/>
  <c r="R42" i="13"/>
  <c r="S42" i="13"/>
  <c r="T42" i="13"/>
  <c r="U42" i="13"/>
  <c r="V42" i="13"/>
  <c r="W42" i="13"/>
  <c r="X42" i="13"/>
  <c r="Y42" i="13"/>
  <c r="Z42" i="13"/>
  <c r="P43" i="13"/>
  <c r="Q43" i="13"/>
  <c r="R43" i="13"/>
  <c r="S43" i="13"/>
  <c r="T43" i="13"/>
  <c r="U43" i="13"/>
  <c r="V43" i="13"/>
  <c r="W43" i="13"/>
  <c r="Y43" i="13"/>
  <c r="Z43" i="13"/>
  <c r="P44" i="13"/>
  <c r="Q44" i="13"/>
  <c r="R44" i="13"/>
  <c r="S44" i="13"/>
  <c r="T44" i="13"/>
  <c r="U44" i="13"/>
  <c r="V44" i="13"/>
  <c r="W44" i="13"/>
  <c r="X44" i="13"/>
  <c r="Y44" i="13"/>
  <c r="Z44" i="13"/>
  <c r="P45" i="13"/>
  <c r="Q45" i="13"/>
  <c r="R45" i="13"/>
  <c r="S45" i="13"/>
  <c r="T45" i="13"/>
  <c r="U45" i="13"/>
  <c r="V45" i="13"/>
  <c r="W45" i="13"/>
  <c r="X45" i="13"/>
  <c r="Y45" i="13"/>
  <c r="Z45" i="13"/>
  <c r="P46" i="13"/>
  <c r="Q46" i="13"/>
  <c r="R46" i="13"/>
  <c r="S46" i="13"/>
  <c r="T46" i="13"/>
  <c r="U46" i="13"/>
  <c r="V46" i="13"/>
  <c r="W46" i="13"/>
  <c r="X46" i="13"/>
  <c r="Y46" i="13"/>
  <c r="Z46" i="13"/>
  <c r="P47" i="13"/>
  <c r="Q47" i="13"/>
  <c r="R47" i="13"/>
  <c r="S47" i="13"/>
  <c r="T47" i="13"/>
  <c r="U47" i="13"/>
  <c r="V47" i="13"/>
  <c r="W47" i="13"/>
  <c r="X47" i="13"/>
  <c r="Y47" i="13"/>
  <c r="Z47" i="13"/>
  <c r="Z32" i="13"/>
  <c r="Y32" i="13"/>
  <c r="W32" i="13"/>
  <c r="V32" i="13"/>
  <c r="U32" i="13"/>
  <c r="T32" i="13"/>
  <c r="S32" i="13"/>
  <c r="R32" i="13"/>
  <c r="Q32" i="13"/>
  <c r="P32" i="13"/>
  <c r="P5" i="13"/>
  <c r="Q5" i="13"/>
  <c r="R5" i="13"/>
  <c r="S5" i="13"/>
  <c r="T5" i="13"/>
  <c r="U5" i="13"/>
  <c r="V5" i="13"/>
  <c r="W5" i="13"/>
  <c r="X5" i="13"/>
  <c r="P6" i="13"/>
  <c r="Q6" i="13"/>
  <c r="R6" i="13"/>
  <c r="S6" i="13"/>
  <c r="T6" i="13"/>
  <c r="U6" i="13"/>
  <c r="V6" i="13"/>
  <c r="W6" i="13"/>
  <c r="X6" i="13"/>
  <c r="P7" i="13"/>
  <c r="Q7" i="13"/>
  <c r="R7" i="13"/>
  <c r="S7" i="13"/>
  <c r="T7" i="13"/>
  <c r="W7" i="13"/>
  <c r="X7" i="13"/>
  <c r="P8" i="13"/>
  <c r="Q8" i="13"/>
  <c r="R8" i="13"/>
  <c r="S8" i="13"/>
  <c r="T8" i="13"/>
  <c r="U8" i="13"/>
  <c r="V8" i="13"/>
  <c r="W8" i="13"/>
  <c r="X8" i="13"/>
  <c r="P9" i="13"/>
  <c r="Q9" i="13"/>
  <c r="R9" i="13"/>
  <c r="S9" i="13"/>
  <c r="T9" i="13"/>
  <c r="U9" i="13"/>
  <c r="V9" i="13"/>
  <c r="W9" i="13"/>
  <c r="X9" i="13"/>
  <c r="P10" i="13"/>
  <c r="Q10" i="13"/>
  <c r="R10" i="13"/>
  <c r="S10" i="13"/>
  <c r="T10" i="13"/>
  <c r="U10" i="13"/>
  <c r="V10" i="13"/>
  <c r="W10" i="13"/>
  <c r="X10" i="13"/>
  <c r="P11" i="13"/>
  <c r="Q11" i="13"/>
  <c r="R11" i="13"/>
  <c r="S11" i="13"/>
  <c r="T11" i="13"/>
  <c r="U11" i="13"/>
  <c r="V11" i="13"/>
  <c r="W11" i="13"/>
  <c r="X11" i="13"/>
  <c r="P12" i="13"/>
  <c r="Q12" i="13"/>
  <c r="R12" i="13"/>
  <c r="S12" i="13"/>
  <c r="T12" i="13"/>
  <c r="U12" i="13"/>
  <c r="V12" i="13"/>
  <c r="W12" i="13"/>
  <c r="X12" i="13"/>
  <c r="R13" i="13"/>
  <c r="S13" i="13"/>
  <c r="T13" i="13"/>
  <c r="U13" i="13"/>
  <c r="V13" i="13"/>
  <c r="W13" i="13"/>
  <c r="X13" i="13"/>
  <c r="P14" i="13"/>
  <c r="Q14" i="13"/>
  <c r="R14" i="13"/>
  <c r="S14" i="13"/>
  <c r="T14" i="13"/>
  <c r="U14" i="13"/>
  <c r="V14" i="13"/>
  <c r="W14" i="13"/>
  <c r="X14" i="13"/>
  <c r="P15" i="13"/>
  <c r="Q15" i="13"/>
  <c r="R15" i="13"/>
  <c r="S15" i="13"/>
  <c r="T15" i="13"/>
  <c r="U15" i="13"/>
  <c r="V15" i="13"/>
  <c r="W15" i="13"/>
  <c r="X15" i="13"/>
  <c r="P16" i="13"/>
  <c r="Q16" i="13"/>
  <c r="R16" i="13"/>
  <c r="S16" i="13"/>
  <c r="T16" i="13"/>
  <c r="U16" i="13"/>
  <c r="V16" i="13"/>
  <c r="W16" i="13"/>
  <c r="X16" i="13"/>
  <c r="P17" i="13"/>
  <c r="Q17" i="13"/>
  <c r="R17" i="13"/>
  <c r="S17" i="13"/>
  <c r="T17" i="13"/>
  <c r="U17" i="13"/>
  <c r="V17" i="13"/>
  <c r="W17" i="13"/>
  <c r="X17" i="13"/>
  <c r="P18" i="13"/>
  <c r="Q18" i="13"/>
  <c r="R18" i="13"/>
  <c r="S18" i="13"/>
  <c r="T18" i="13"/>
  <c r="U18" i="13"/>
  <c r="V18" i="13"/>
  <c r="W18" i="13"/>
  <c r="X18" i="13"/>
  <c r="P19" i="13"/>
  <c r="Q19" i="13"/>
  <c r="R19" i="13"/>
  <c r="S19" i="13"/>
  <c r="T19" i="13"/>
  <c r="W19" i="13"/>
  <c r="X19" i="13"/>
  <c r="P20" i="13"/>
  <c r="Q20" i="13"/>
  <c r="R20" i="13"/>
  <c r="S20" i="13"/>
  <c r="T20" i="13"/>
  <c r="U20" i="13"/>
  <c r="V20" i="13"/>
  <c r="W20" i="13"/>
  <c r="X20" i="13"/>
  <c r="P21" i="13"/>
  <c r="Q21" i="13"/>
  <c r="R21" i="13"/>
  <c r="S21" i="13"/>
  <c r="T21" i="13"/>
  <c r="U21" i="13"/>
  <c r="V21" i="13"/>
  <c r="W21" i="13"/>
  <c r="X21" i="13"/>
  <c r="P22" i="13"/>
  <c r="Q22" i="13"/>
  <c r="R22" i="13"/>
  <c r="S22" i="13"/>
  <c r="T22" i="13"/>
  <c r="U22" i="13"/>
  <c r="V22" i="13"/>
  <c r="W22" i="13"/>
  <c r="X22" i="13"/>
  <c r="P23" i="13"/>
  <c r="Q23" i="13"/>
  <c r="R23" i="13"/>
  <c r="S23" i="13"/>
  <c r="T23" i="13"/>
  <c r="U23" i="13"/>
  <c r="V23" i="13"/>
  <c r="W23" i="13"/>
  <c r="X23" i="13"/>
  <c r="P24" i="13"/>
  <c r="Q24" i="13"/>
  <c r="R24" i="13"/>
  <c r="S24" i="13"/>
  <c r="T24" i="13"/>
  <c r="U24" i="13"/>
  <c r="V24" i="13"/>
  <c r="W24" i="13"/>
  <c r="X24" i="13"/>
  <c r="P25" i="13"/>
  <c r="Q25" i="13"/>
  <c r="R25" i="13"/>
  <c r="S25" i="13"/>
  <c r="T25" i="13"/>
  <c r="U25" i="13"/>
  <c r="V25" i="13"/>
  <c r="W25" i="13"/>
  <c r="X25" i="13"/>
  <c r="P26" i="13"/>
  <c r="Q26" i="13"/>
  <c r="R26" i="13"/>
  <c r="S26" i="13"/>
  <c r="T26" i="13"/>
  <c r="U26" i="13"/>
  <c r="V26" i="13"/>
  <c r="W26" i="13"/>
  <c r="X26" i="13"/>
  <c r="X4" i="13"/>
  <c r="W4" i="13"/>
  <c r="V4" i="13"/>
  <c r="U4" i="13"/>
  <c r="T4" i="13"/>
  <c r="S4" i="13"/>
  <c r="R4" i="13"/>
  <c r="Q4" i="13"/>
  <c r="P4" i="13"/>
  <c r="L35" i="16"/>
  <c r="K35" i="16"/>
  <c r="J35" i="16"/>
  <c r="I35" i="16"/>
  <c r="H35" i="16"/>
  <c r="G35" i="16"/>
  <c r="F35" i="16"/>
  <c r="E35" i="16"/>
  <c r="D35" i="16"/>
  <c r="C35" i="16"/>
  <c r="L20" i="16"/>
  <c r="K20" i="16"/>
  <c r="L16" i="16"/>
  <c r="K16" i="16"/>
  <c r="L6" i="16"/>
  <c r="K6" i="16"/>
  <c r="K15" i="16" l="1"/>
  <c r="K5" i="16" s="1"/>
  <c r="L15" i="16"/>
  <c r="L5" i="16" s="1"/>
  <c r="J43" i="13" l="1"/>
  <c r="X43" i="13" s="1"/>
  <c r="J39" i="13"/>
  <c r="X39" i="13" s="1"/>
  <c r="J32" i="13"/>
  <c r="X32" i="13" s="1"/>
  <c r="L26" i="13"/>
  <c r="K26" i="13"/>
  <c r="H19" i="13"/>
  <c r="V19" i="13" s="1"/>
  <c r="G19" i="13"/>
  <c r="U19" i="13" s="1"/>
  <c r="C13" i="13"/>
  <c r="Q13" i="13" s="1"/>
  <c r="B13" i="13"/>
  <c r="P13" i="13" s="1"/>
  <c r="H7" i="13"/>
  <c r="V7" i="13" s="1"/>
  <c r="G7" i="13"/>
  <c r="U7" i="13" s="1"/>
  <c r="G268" i="12"/>
  <c r="F268" i="12"/>
  <c r="E268" i="12"/>
  <c r="D268" i="12"/>
  <c r="C268" i="12"/>
  <c r="B268" i="12"/>
  <c r="G266" i="12"/>
  <c r="F266" i="12"/>
  <c r="E266" i="12"/>
  <c r="D266" i="12"/>
  <c r="C266" i="12"/>
  <c r="B266" i="12"/>
  <c r="G265" i="12"/>
  <c r="F265" i="12"/>
  <c r="E265" i="12"/>
  <c r="D265" i="12"/>
  <c r="C265" i="12"/>
  <c r="B265" i="12"/>
  <c r="G264" i="12"/>
  <c r="F264" i="12"/>
  <c r="E264" i="12"/>
  <c r="D264" i="12"/>
  <c r="C264" i="12"/>
  <c r="B264" i="12"/>
  <c r="G262" i="12"/>
  <c r="F262" i="12"/>
  <c r="E262" i="12"/>
  <c r="D262" i="12"/>
  <c r="C262" i="12"/>
  <c r="B262" i="12"/>
  <c r="G260" i="12"/>
  <c r="F260" i="12"/>
  <c r="E260" i="12"/>
  <c r="D260" i="12"/>
  <c r="C260" i="12"/>
  <c r="B260" i="12"/>
  <c r="G258" i="12"/>
  <c r="F258" i="12"/>
  <c r="E258" i="12"/>
  <c r="D258" i="12"/>
  <c r="C258" i="12"/>
  <c r="B258" i="12"/>
  <c r="G257" i="12"/>
  <c r="F257" i="12"/>
  <c r="E257" i="12"/>
  <c r="D257" i="12"/>
  <c r="C257" i="12"/>
  <c r="B257" i="12"/>
  <c r="G256" i="12"/>
  <c r="F256" i="12"/>
  <c r="E256" i="12"/>
  <c r="D256" i="12"/>
  <c r="C256" i="12"/>
  <c r="B256" i="12"/>
  <c r="G255" i="12"/>
  <c r="F255" i="12"/>
  <c r="E255" i="12"/>
  <c r="D255" i="12"/>
  <c r="C255" i="12"/>
  <c r="B255" i="12"/>
  <c r="G254" i="12"/>
  <c r="F254" i="12"/>
  <c r="E254" i="12"/>
  <c r="D254" i="12"/>
  <c r="C254" i="12"/>
  <c r="B254" i="12"/>
  <c r="G253" i="12"/>
  <c r="F253" i="12"/>
  <c r="E253" i="12"/>
  <c r="D253" i="12"/>
  <c r="C253" i="12"/>
  <c r="B253" i="12"/>
  <c r="G252" i="12"/>
  <c r="F252" i="12"/>
  <c r="E252" i="12"/>
  <c r="D252" i="12"/>
  <c r="C252" i="12"/>
  <c r="B252" i="12"/>
  <c r="G251" i="12"/>
  <c r="F251" i="12"/>
  <c r="E251" i="12"/>
  <c r="D251" i="12"/>
  <c r="C251" i="12"/>
  <c r="B251" i="12"/>
  <c r="G250" i="12"/>
  <c r="F250" i="12"/>
  <c r="E250" i="12"/>
  <c r="D250" i="12"/>
  <c r="C250" i="12"/>
  <c r="B250" i="12"/>
  <c r="G248" i="12"/>
  <c r="F248" i="12"/>
  <c r="E248" i="12"/>
  <c r="D248" i="12"/>
  <c r="C248" i="12"/>
  <c r="B248" i="12"/>
  <c r="G246" i="12"/>
  <c r="F246" i="12"/>
  <c r="E246" i="12"/>
  <c r="D246" i="12"/>
  <c r="C246" i="12"/>
  <c r="B246" i="12"/>
  <c r="G245" i="12"/>
  <c r="F245" i="12"/>
  <c r="E245" i="12"/>
  <c r="D245" i="12"/>
  <c r="C245" i="12"/>
  <c r="B245" i="12"/>
  <c r="G244" i="12"/>
  <c r="F244" i="12"/>
  <c r="E244" i="12"/>
  <c r="D244" i="12"/>
  <c r="C244" i="12"/>
  <c r="B244" i="12"/>
  <c r="G243" i="12"/>
  <c r="F243" i="12"/>
  <c r="E243" i="12"/>
  <c r="D243" i="12"/>
  <c r="C243" i="12"/>
  <c r="B243" i="12"/>
  <c r="G242" i="12"/>
  <c r="F242" i="12"/>
  <c r="E242" i="12"/>
  <c r="D242" i="12"/>
  <c r="C242" i="12"/>
  <c r="B242" i="12"/>
  <c r="G241" i="12"/>
  <c r="F241" i="12"/>
  <c r="E241" i="12"/>
  <c r="D241" i="12"/>
  <c r="C241" i="12"/>
  <c r="B241" i="12"/>
  <c r="G239" i="12"/>
  <c r="F239" i="12"/>
  <c r="E239" i="12"/>
  <c r="D239" i="12"/>
  <c r="C239" i="12"/>
  <c r="B239" i="12"/>
  <c r="G238" i="12"/>
  <c r="F238" i="12"/>
  <c r="E238" i="12"/>
  <c r="D238" i="12"/>
  <c r="C238" i="12"/>
  <c r="B238" i="12"/>
  <c r="G237" i="12"/>
  <c r="F237" i="12"/>
  <c r="E237" i="12"/>
  <c r="D237" i="12"/>
  <c r="C237" i="12"/>
  <c r="B237" i="12"/>
  <c r="G236" i="12"/>
  <c r="F236" i="12"/>
  <c r="E236" i="12"/>
  <c r="D236" i="12"/>
  <c r="C236" i="12"/>
  <c r="B236" i="12"/>
  <c r="G235" i="12"/>
  <c r="F235" i="12"/>
  <c r="E235" i="12"/>
  <c r="D235" i="12"/>
  <c r="C235" i="12"/>
  <c r="B235" i="12"/>
  <c r="G234" i="12"/>
  <c r="F234" i="12"/>
  <c r="E234" i="12"/>
  <c r="D234" i="12"/>
  <c r="C234" i="12"/>
  <c r="B234" i="12"/>
  <c r="G232" i="12"/>
  <c r="F232" i="12"/>
  <c r="E232" i="12"/>
  <c r="D232" i="12"/>
  <c r="C232" i="12"/>
  <c r="B232" i="12"/>
  <c r="I211" i="12"/>
  <c r="I210" i="12" s="1"/>
  <c r="H211" i="12"/>
  <c r="H210" i="12" s="1"/>
  <c r="I208" i="12"/>
  <c r="I202" i="12"/>
  <c r="H202" i="12"/>
  <c r="I201" i="12"/>
  <c r="H201" i="12"/>
  <c r="I200" i="12"/>
  <c r="H200" i="12"/>
  <c r="I199" i="12"/>
  <c r="H199" i="12"/>
  <c r="I198" i="12"/>
  <c r="H198" i="12"/>
  <c r="I197" i="12"/>
  <c r="H197" i="12"/>
  <c r="I192" i="12"/>
  <c r="H192" i="12"/>
  <c r="I190" i="12"/>
  <c r="H190" i="12"/>
  <c r="I188" i="12"/>
  <c r="H188" i="12"/>
  <c r="H187" i="12"/>
  <c r="I186" i="12"/>
  <c r="H186" i="12"/>
  <c r="I184" i="12"/>
  <c r="H184" i="12"/>
  <c r="I183" i="12"/>
  <c r="H183" i="12"/>
  <c r="I182" i="12"/>
  <c r="H182" i="12"/>
  <c r="I181" i="12"/>
  <c r="H181" i="12"/>
  <c r="D74" i="12"/>
  <c r="J73" i="12"/>
  <c r="H73" i="12"/>
  <c r="H208" i="12" s="1"/>
  <c r="J62" i="12"/>
  <c r="J59" i="12"/>
  <c r="J54" i="12"/>
  <c r="I47" i="12"/>
  <c r="G39" i="12"/>
  <c r="L19" i="12"/>
  <c r="K19" i="12"/>
  <c r="L13" i="12"/>
  <c r="K13" i="12"/>
  <c r="Z7" i="13" l="1"/>
  <c r="Z11" i="13"/>
  <c r="Z15" i="13"/>
  <c r="Z19" i="13"/>
  <c r="Z23" i="13"/>
  <c r="Z6" i="13"/>
  <c r="Z10" i="13"/>
  <c r="Z14" i="13"/>
  <c r="Z22" i="13"/>
  <c r="Z26" i="13"/>
  <c r="Z5" i="13"/>
  <c r="Z9" i="13"/>
  <c r="Z13" i="13"/>
  <c r="Z17" i="13"/>
  <c r="Z21" i="13"/>
  <c r="Z25" i="13"/>
  <c r="Z4" i="13"/>
  <c r="Z8" i="13"/>
  <c r="Z12" i="13"/>
  <c r="Z16" i="13"/>
  <c r="Z20" i="13"/>
  <c r="Z24" i="13"/>
  <c r="Z18" i="13"/>
  <c r="Y6" i="13"/>
  <c r="Y10" i="13"/>
  <c r="Y14" i="13"/>
  <c r="Y18" i="13"/>
  <c r="Y22" i="13"/>
  <c r="Y26" i="13"/>
  <c r="Y5" i="13"/>
  <c r="Y9" i="13"/>
  <c r="Y13" i="13"/>
  <c r="Y25" i="13"/>
  <c r="Y8" i="13"/>
  <c r="Y12" i="13"/>
  <c r="Y16" i="13"/>
  <c r="Y20" i="13"/>
  <c r="Y24" i="13"/>
  <c r="Y7" i="13"/>
  <c r="Y11" i="13"/>
  <c r="Y15" i="13"/>
  <c r="Y19" i="13"/>
  <c r="Y23" i="13"/>
  <c r="Y4" i="13"/>
  <c r="Y17" i="13"/>
  <c r="Y21" i="13"/>
  <c r="I196" i="12"/>
  <c r="H185" i="12"/>
  <c r="I180" i="12"/>
  <c r="I187" i="12"/>
  <c r="I185" i="12" s="1"/>
  <c r="I194" i="12"/>
  <c r="J53" i="12"/>
  <c r="H180" i="12"/>
  <c r="H196" i="12"/>
  <c r="I178" i="12" l="1"/>
  <c r="H194" i="12"/>
  <c r="H178" i="12"/>
  <c r="I214" i="12" l="1"/>
  <c r="H214" i="12"/>
  <c r="H232" i="12" s="1"/>
  <c r="H248" i="12"/>
  <c r="H268" i="12" l="1"/>
  <c r="H263" i="12"/>
  <c r="H259" i="12"/>
  <c r="H258" i="12"/>
  <c r="H247" i="12"/>
  <c r="H233" i="12"/>
  <c r="H267" i="12"/>
  <c r="H266" i="12"/>
  <c r="H243" i="12"/>
  <c r="H264" i="12"/>
  <c r="H257" i="12"/>
  <c r="H249" i="12"/>
  <c r="H241" i="12"/>
  <c r="H260" i="12"/>
  <c r="H261" i="12"/>
  <c r="H245" i="12"/>
  <c r="H253" i="12"/>
  <c r="H238" i="12"/>
  <c r="H240" i="12"/>
  <c r="H251" i="12"/>
  <c r="H244" i="12"/>
  <c r="H255" i="12"/>
  <c r="H235" i="12"/>
  <c r="H262" i="12"/>
  <c r="H236" i="12"/>
  <c r="H254" i="12"/>
  <c r="H256" i="12"/>
  <c r="H239" i="12"/>
  <c r="H246" i="12"/>
  <c r="H252" i="12"/>
  <c r="H237" i="12"/>
  <c r="H265" i="12"/>
  <c r="H242" i="12"/>
  <c r="H250" i="12"/>
  <c r="H234" i="12"/>
  <c r="Q24" i="5" l="1"/>
  <c r="Q22" i="5"/>
  <c r="C36" i="4"/>
  <c r="D36" i="4"/>
  <c r="E36" i="4"/>
  <c r="B36" i="4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D56" i="2"/>
  <c r="E56" i="2"/>
  <c r="G56" i="2"/>
  <c r="H56" i="2"/>
  <c r="B57" i="2"/>
  <c r="C57" i="2"/>
  <c r="D57" i="2"/>
  <c r="E57" i="2"/>
  <c r="G57" i="2"/>
  <c r="H57" i="2"/>
  <c r="I57" i="2"/>
  <c r="B58" i="2"/>
  <c r="C58" i="2"/>
  <c r="D58" i="2"/>
  <c r="E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D81" i="2"/>
  <c r="E81" i="2"/>
  <c r="B82" i="2"/>
  <c r="C82" i="2"/>
  <c r="D82" i="2"/>
  <c r="E82" i="2"/>
  <c r="F82" i="2"/>
  <c r="G82" i="2"/>
  <c r="H82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I50" i="2"/>
  <c r="H50" i="2"/>
  <c r="G50" i="2"/>
  <c r="F50" i="2"/>
  <c r="E50" i="2"/>
  <c r="D50" i="2"/>
  <c r="C50" i="2"/>
  <c r="B50" i="2"/>
</calcChain>
</file>

<file path=xl/comments1.xml><?xml version="1.0" encoding="utf-8"?>
<comments xmlns="http://schemas.openxmlformats.org/spreadsheetml/2006/main">
  <authors>
    <author>Lydia  Namono Niyibizi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Mis of the old format and new format. The old format didn’t capture the environment under the natural resources.</t>
        </r>
      </text>
    </comment>
  </commentList>
</comments>
</file>

<file path=xl/comments2.xml><?xml version="1.0" encoding="utf-8"?>
<comments xmlns="http://schemas.openxmlformats.org/spreadsheetml/2006/main">
  <authors>
    <author>lydia.namono</author>
    <author>Lydia  Namono Niyibizi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To be revised at a later date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To be revised at a later date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the fall is due to the retainance o NAADS money to Central government (NAAD secretariate under the the operation Wealth creation)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lydia.namono:</t>
        </r>
        <r>
          <rPr>
            <sz val="9"/>
            <color indexed="81"/>
            <rFont val="Tahoma"/>
            <family val="2"/>
          </rPr>
          <t xml:space="preserve">
the fall is due to the retainance o NAADS money to Central government (NAAD secretariate under the the operation Wealth creation)</t>
        </r>
      </text>
    </comment>
    <comment ref="J42" authorId="1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this is due to the pension management systems being transferred to the local governments.</t>
        </r>
      </text>
    </comment>
    <comment ref="X42" authorId="1">
      <text>
        <r>
          <rPr>
            <b/>
            <sz val="9"/>
            <color indexed="81"/>
            <rFont val="Tahoma"/>
            <family val="2"/>
          </rPr>
          <t>Lydia  Namono Niyibizi:</t>
        </r>
        <r>
          <rPr>
            <sz val="9"/>
            <color indexed="81"/>
            <rFont val="Tahoma"/>
            <family val="2"/>
          </rPr>
          <t xml:space="preserve">
this is due to the pension management systems being transferred to the local governments.</t>
        </r>
      </text>
    </comment>
  </commentList>
</comments>
</file>

<file path=xl/comments3.xml><?xml version="1.0" encoding="utf-8"?>
<comments xmlns="http://schemas.openxmlformats.org/spreadsheetml/2006/main">
  <authors>
    <author>Lydia  Namono Niyibizi</author>
  </authors>
  <commentList>
    <comment ref="K33" authorId="0">
      <text>
        <r>
          <rPr>
            <b/>
            <sz val="9"/>
            <color indexed="81"/>
            <rFont val="Tahoma"/>
            <family val="2"/>
          </rPr>
          <t>Lydia  Namono Niyibi
Municipalities increased to 41 from 22 hence the increase in total expense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Lydia  Namono Niyibi
Municipalities increased to 41 from 22 hence the increase in total expense</t>
        </r>
      </text>
    </comment>
  </commentList>
</comments>
</file>

<file path=xl/sharedStrings.xml><?xml version="1.0" encoding="utf-8"?>
<sst xmlns="http://schemas.openxmlformats.org/spreadsheetml/2006/main" count="1863" uniqueCount="442">
  <si>
    <t>2011/12</t>
  </si>
  <si>
    <t>2012/13</t>
  </si>
  <si>
    <t>2013/14</t>
  </si>
  <si>
    <t>2014/15</t>
  </si>
  <si>
    <t>2015/16</t>
  </si>
  <si>
    <t>Revenue</t>
  </si>
  <si>
    <t xml:space="preserve">Taxes </t>
  </si>
  <si>
    <t>Social contributions</t>
  </si>
  <si>
    <t>-</t>
  </si>
  <si>
    <t xml:space="preserve">Grants </t>
  </si>
  <si>
    <t xml:space="preserve">Other revenue </t>
  </si>
  <si>
    <t>Expense</t>
  </si>
  <si>
    <t>Compensation of employees</t>
  </si>
  <si>
    <t>Purchase of goods and services</t>
  </si>
  <si>
    <t>Consumption of fixed capital</t>
  </si>
  <si>
    <t xml:space="preserve">Interest </t>
  </si>
  <si>
    <t xml:space="preserve">Subsidies </t>
  </si>
  <si>
    <t>Local government</t>
  </si>
  <si>
    <t xml:space="preserve">   Transfers to International organizations</t>
  </si>
  <si>
    <t xml:space="preserve">    Transfers to other agencies</t>
  </si>
  <si>
    <t xml:space="preserve">    Other transfers</t>
  </si>
  <si>
    <t>Social benefits</t>
  </si>
  <si>
    <t>Other expense</t>
  </si>
  <si>
    <t xml:space="preserve">Gross operating balance  </t>
  </si>
  <si>
    <t xml:space="preserve">Net operating balance  </t>
  </si>
  <si>
    <t>Transactions In Nonfinancial Assets:</t>
  </si>
  <si>
    <t xml:space="preserve">Net Acquisition of Nonfinancial Assets </t>
  </si>
  <si>
    <t>Fixed assets</t>
  </si>
  <si>
    <t>Change in inventories</t>
  </si>
  <si>
    <t>Valuables</t>
  </si>
  <si>
    <t>Non-produced assets</t>
  </si>
  <si>
    <t xml:space="preserve">Net lending / borrowing  </t>
  </si>
  <si>
    <t>Transactions In Financial Assets And Liabilities (Financing):</t>
  </si>
  <si>
    <t xml:space="preserve">Net acquisition of financial assets </t>
  </si>
  <si>
    <t>Domestic</t>
  </si>
  <si>
    <t xml:space="preserve">Foreign </t>
  </si>
  <si>
    <t xml:space="preserve">Monetary gold and SDRs </t>
  </si>
  <si>
    <t xml:space="preserve"> Net incurrence of liabilities </t>
  </si>
  <si>
    <t xml:space="preserve"> Domestic  </t>
  </si>
  <si>
    <t>Loan</t>
  </si>
  <si>
    <t>Loan Repayment</t>
  </si>
  <si>
    <t>Errors and Omissions</t>
  </si>
  <si>
    <t>2010/11</t>
  </si>
  <si>
    <t xml:space="preserve">               -   </t>
  </si>
  <si>
    <t>2009/10</t>
  </si>
  <si>
    <t>2008/09</t>
  </si>
  <si>
    <t xml:space="preserve">             -   </t>
  </si>
  <si>
    <t>Revenue Items</t>
  </si>
  <si>
    <t>Total Revenue (Net)</t>
  </si>
  <si>
    <t>1.    Central Government Taxes</t>
  </si>
  <si>
    <t>2.   Central Government Non-Tax revenue</t>
  </si>
  <si>
    <t>(iv)  Miscellaneous and unidentified     revenue</t>
  </si>
  <si>
    <t>2015/16'</t>
  </si>
  <si>
    <t>2016/17*</t>
  </si>
  <si>
    <t>Total Revenue (1+2)</t>
  </si>
  <si>
    <t>(a)  Taxes on Income, Profits ,and Capital Gains</t>
  </si>
  <si>
    <t>PAYE (Payable by individuals)</t>
  </si>
  <si>
    <t>Corporations and Other Enterprises</t>
  </si>
  <si>
    <t>Unallocable</t>
  </si>
  <si>
    <t>Oil Revenue</t>
  </si>
  <si>
    <t>(b) Taxes on property</t>
  </si>
  <si>
    <t>Immovable property</t>
  </si>
  <si>
    <t>(c) Taxes on goods and services</t>
  </si>
  <si>
    <t>(i) VAT</t>
  </si>
  <si>
    <t>Imported goods</t>
  </si>
  <si>
    <t>Local goods</t>
  </si>
  <si>
    <t>Local services</t>
  </si>
  <si>
    <t>(ii) Excise  Taxes</t>
  </si>
  <si>
    <t>Petroleum</t>
  </si>
  <si>
    <t>Other imports</t>
  </si>
  <si>
    <t>(d) Taxes on permission to use goods orperform activities</t>
  </si>
  <si>
    <t>Motor vehicle taxes</t>
  </si>
  <si>
    <t>Other</t>
  </si>
  <si>
    <t>(e) Other taxes on International trade</t>
  </si>
  <si>
    <t>Custom duties (other imports)</t>
  </si>
  <si>
    <t>Taxes on exports</t>
  </si>
  <si>
    <t>(f)  Other Taxes</t>
  </si>
  <si>
    <t>Government</t>
  </si>
  <si>
    <t>(a)  Grants</t>
  </si>
  <si>
    <t>(b)  Other Revenue</t>
  </si>
  <si>
    <t>(i) Property Income</t>
  </si>
  <si>
    <t>Interest</t>
  </si>
  <si>
    <t>Dividends</t>
  </si>
  <si>
    <t>Rent</t>
  </si>
  <si>
    <t>(ii) Sale of goods and services</t>
  </si>
  <si>
    <t>Administrative fees</t>
  </si>
  <si>
    <t>Sales by nonmarket establishments</t>
  </si>
  <si>
    <t>(iii) Fines and Penalties</t>
  </si>
  <si>
    <t>2014/15’</t>
  </si>
  <si>
    <t xml:space="preserve">Table 4.3 C (a): Functional Classification of Central Government Recurrent Expenditure </t>
  </si>
  <si>
    <t>2012/13–2016/17 (Million Shs.)</t>
  </si>
  <si>
    <t>Function</t>
  </si>
  <si>
    <t>2014/15'</t>
  </si>
  <si>
    <t>General Public Administration</t>
  </si>
  <si>
    <t>Defense</t>
  </si>
  <si>
    <t>Public Order and Safety</t>
  </si>
  <si>
    <t>Education</t>
  </si>
  <si>
    <t>Health</t>
  </si>
  <si>
    <t>Community and Social Services</t>
  </si>
  <si>
    <t>Water</t>
  </si>
  <si>
    <t>Other Community and Social Services</t>
  </si>
  <si>
    <t>Economic Services</t>
  </si>
  <si>
    <t>Agriculture</t>
  </si>
  <si>
    <t>Construction, Roads &amp; Other Transport</t>
  </si>
  <si>
    <t>Other Economic Services</t>
  </si>
  <si>
    <t>TOTAL</t>
  </si>
  <si>
    <r>
      <t>Source:</t>
    </r>
    <r>
      <rPr>
        <i/>
        <sz val="8"/>
        <color theme="1"/>
        <rFont val="Arial"/>
        <family val="2"/>
      </rPr>
      <t xml:space="preserve">  Uganda Bureau of Statistics</t>
    </r>
  </si>
  <si>
    <r>
      <t>Note:</t>
    </r>
    <r>
      <rPr>
        <i/>
        <sz val="8"/>
        <color theme="1"/>
        <rFont val="Arial"/>
        <family val="2"/>
      </rPr>
      <t xml:space="preserve"> (i) Transfers from Treasury to decentralised districts and Urban Administration are excluded.</t>
    </r>
  </si>
  <si>
    <r>
      <t xml:space="preserve">          (ii)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data</t>
    </r>
  </si>
  <si>
    <t xml:space="preserve">          (iii) * Provisional figures</t>
  </si>
  <si>
    <t>Table 4.3 C (b): Functional Classification of Central Government Recurrent Expenditure</t>
  </si>
  <si>
    <t>by percentage share, 2012/13 – 2016/17</t>
  </si>
  <si>
    <t>Table 4.3 B (a): Classification of Central government Revenue 2012/13 – 2016/17 (Million Shs.)</t>
  </si>
  <si>
    <t>Table 4.3 B (b): Classification of Central government Revenue by percentage share, 2012/13 – 2016/17</t>
  </si>
  <si>
    <t>Table 4.3 A: Summary of Central Government Budgetary and Financial Operations,</t>
  </si>
  <si>
    <t>2011/12 – 2015/16 (billion shillings)</t>
  </si>
  <si>
    <t>Defence</t>
  </si>
  <si>
    <t>Total</t>
  </si>
  <si>
    <t>2010/111</t>
  </si>
  <si>
    <t>2009/101</t>
  </si>
  <si>
    <t>Table 4.3 D (a): Functional Classification of Central Government Development (GOU)</t>
  </si>
  <si>
    <t>Expenditure 2012/13 – 2016/17 (Shs. Million)</t>
  </si>
  <si>
    <t xml:space="preserve">Agriculture </t>
  </si>
  <si>
    <r>
      <t>Note:</t>
    </r>
    <r>
      <rPr>
        <i/>
        <sz val="8"/>
        <color theme="1"/>
        <rFont val="Arial"/>
        <family val="2"/>
      </rPr>
      <t xml:space="preserve">   (i) Transfers from Treasury to decentralized districts and Urban Administration excluded.</t>
    </r>
  </si>
  <si>
    <r>
      <t xml:space="preserve">           (ii) 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figures</t>
    </r>
  </si>
  <si>
    <t xml:space="preserve">           (ii) * Provisional figures</t>
  </si>
  <si>
    <t> Table 4.3 D (b): Functional Classification of Central Government Development</t>
  </si>
  <si>
    <t>Expenditure by percentage share, 2012/13 – 2016/17</t>
  </si>
  <si>
    <r>
      <t xml:space="preserve">Source: </t>
    </r>
    <r>
      <rPr>
        <i/>
        <sz val="8"/>
        <color theme="1"/>
        <rFont val="Arial"/>
        <family val="2"/>
      </rPr>
      <t>Uganda Bureau of Statistics</t>
    </r>
  </si>
  <si>
    <t>Table 4.3 E (a): Economic Classification of Central Government Recurrent Expenditure,</t>
  </si>
  <si>
    <t>2012/13 -2016/17 (Shs. Millions)</t>
  </si>
  <si>
    <t>Economic</t>
  </si>
  <si>
    <t>Wage and Salaries</t>
  </si>
  <si>
    <t>Allowances</t>
  </si>
  <si>
    <t>Travel Abroad</t>
  </si>
  <si>
    <t>Travel Inland</t>
  </si>
  <si>
    <t>Other Goods and Services</t>
  </si>
  <si>
    <t>Domestic Arrears</t>
  </si>
  <si>
    <t>Employer Contributions</t>
  </si>
  <si>
    <t>Social Security Schemes</t>
  </si>
  <si>
    <t>Pension and Gratuity</t>
  </si>
  <si>
    <t>Abroad</t>
  </si>
  <si>
    <t>Subsidies</t>
  </si>
  <si>
    <t xml:space="preserve">                  -   </t>
  </si>
  <si>
    <t>Transfers</t>
  </si>
  <si>
    <t>Other government Units</t>
  </si>
  <si>
    <t>Local Organizations</t>
  </si>
  <si>
    <t>Households</t>
  </si>
  <si>
    <t>Other Transfers Nec</t>
  </si>
  <si>
    <r>
      <t xml:space="preserve">Note: </t>
    </r>
    <r>
      <rPr>
        <i/>
        <sz val="8"/>
        <color theme="1"/>
        <rFont val="Arial"/>
        <family val="2"/>
      </rPr>
      <t>(i) Figures from 2011/12 to 2014/15 are actual and include statutory expenditure.</t>
    </r>
  </si>
  <si>
    <t xml:space="preserve">          (ii) Salaries and wages include Autonomous Wage Subvention</t>
  </si>
  <si>
    <t xml:space="preserve">          (iii) Transfers from Central Government to decentralized districts and Urban Administration are not included.</t>
  </si>
  <si>
    <t xml:space="preserve">          (iv) Transfers to Households is money given directly for personal use or assistance for medical, funerals etc</t>
  </si>
  <si>
    <t xml:space="preserve">          (v) Figures from 2010/11 to 2013/14 represent interest accrued for that period.  </t>
  </si>
  <si>
    <t xml:space="preserve">          (vi)</t>
  </si>
  <si>
    <r>
      <t xml:space="preserve">I </t>
    </r>
    <r>
      <rPr>
        <i/>
        <sz val="8"/>
        <color theme="1"/>
        <rFont val="Arial"/>
        <family val="2"/>
      </rPr>
      <t>Revised figures</t>
    </r>
  </si>
  <si>
    <t>Table 4.3 E (b):  Economic Classification of Central Government Recurrent Expenditure, by percentage share, 2012/13 – 2016/17.</t>
  </si>
  <si>
    <t xml:space="preserve">            -   </t>
  </si>
  <si>
    <t xml:space="preserve">           -   </t>
  </si>
  <si>
    <t>Local Organisations</t>
  </si>
  <si>
    <t>Source: Uganda Bureau of Statistics</t>
  </si>
  <si>
    <t xml:space="preserve">          (vii) * Provisional figures</t>
  </si>
  <si>
    <t xml:space="preserve"> 2013/14 </t>
  </si>
  <si>
    <t xml:space="preserve"> 2014/15 </t>
  </si>
  <si>
    <t xml:space="preserve">   2015/16 </t>
  </si>
  <si>
    <t xml:space="preserve"> 2016/17 </t>
  </si>
  <si>
    <t xml:space="preserve"> 2017/18* </t>
  </si>
  <si>
    <t>Payments to Personnel</t>
  </si>
  <si>
    <t xml:space="preserve">  Consultants</t>
  </si>
  <si>
    <t xml:space="preserve">  Wages and Salaries</t>
  </si>
  <si>
    <t xml:space="preserve">                    -   </t>
  </si>
  <si>
    <t xml:space="preserve">                     -   </t>
  </si>
  <si>
    <t xml:space="preserve">                   -   </t>
  </si>
  <si>
    <t xml:space="preserve">  Social Security Schemes</t>
  </si>
  <si>
    <t xml:space="preserve">  Pension and Gratuity</t>
  </si>
  <si>
    <t>Fixed Assets</t>
  </si>
  <si>
    <t xml:space="preserve">  Construction &amp; Buildings</t>
  </si>
  <si>
    <t xml:space="preserve">  Roads &amp; Bridges</t>
  </si>
  <si>
    <t xml:space="preserve">  Transport Equipment</t>
  </si>
  <si>
    <t xml:space="preserve">  Machinery &amp; Equipment</t>
  </si>
  <si>
    <t xml:space="preserve">  Purchase of Land/Land     Improvements</t>
  </si>
  <si>
    <t xml:space="preserve"> Other fixed assets</t>
  </si>
  <si>
    <t>Arrears and Taxes</t>
  </si>
  <si>
    <t xml:space="preserve">  Arrears</t>
  </si>
  <si>
    <t xml:space="preserve">                       -   </t>
  </si>
  <si>
    <t xml:space="preserve">  Taxes</t>
  </si>
  <si>
    <t>Other Goods &amp; Services</t>
  </si>
  <si>
    <t xml:space="preserve">              -   </t>
  </si>
  <si>
    <t>Other fixed assets</t>
  </si>
  <si>
    <t xml:space="preserve">Table 4.3 G (a): Functional Classification Donor Funded Central Government </t>
  </si>
  <si>
    <t xml:space="preserve">                            Development Expenditure, 2013/14–2017/18 (shs. Millions)</t>
  </si>
  <si>
    <t xml:space="preserve">Function </t>
  </si>
  <si>
    <t xml:space="preserve"> 2014/15' </t>
  </si>
  <si>
    <t xml:space="preserve"> 2015/16 </t>
  </si>
  <si>
    <t xml:space="preserve"> General Public Services </t>
  </si>
  <si>
    <t xml:space="preserve"> Executive; Legislative; and other General Services </t>
  </si>
  <si>
    <t xml:space="preserve"> Financial And Fiscal Affairs</t>
  </si>
  <si>
    <t xml:space="preserve"> External Affairs </t>
  </si>
  <si>
    <t xml:space="preserve"> Defence </t>
  </si>
  <si>
    <t xml:space="preserve"> Defence Affairs and Services </t>
  </si>
  <si>
    <t xml:space="preserve"> Public order and safety </t>
  </si>
  <si>
    <t xml:space="preserve"> Law Courts and Legal Services  </t>
  </si>
  <si>
    <t xml:space="preserve"> Prisons, Police and Corrective Services  </t>
  </si>
  <si>
    <t xml:space="preserve">  -  </t>
  </si>
  <si>
    <t xml:space="preserve"> Education </t>
  </si>
  <si>
    <t xml:space="preserve"> Pre-primary and Primary Education  </t>
  </si>
  <si>
    <t xml:space="preserve"> Secondary Education  </t>
  </si>
  <si>
    <t xml:space="preserve"> Business, Technical, and Vocation Education  </t>
  </si>
  <si>
    <t xml:space="preserve"> National Health Service training colleges  </t>
  </si>
  <si>
    <t xml:space="preserve"> University Education  </t>
  </si>
  <si>
    <t xml:space="preserve"> Education NEC </t>
  </si>
  <si>
    <t xml:space="preserve"> Health </t>
  </si>
  <si>
    <t xml:space="preserve"> Hospital Affairs &amp; Services </t>
  </si>
  <si>
    <t xml:space="preserve"> Health Affairs and Services </t>
  </si>
  <si>
    <t xml:space="preserve"> Economic Affairs </t>
  </si>
  <si>
    <t xml:space="preserve"> Petroleum  </t>
  </si>
  <si>
    <t xml:space="preserve"> Other Fuel And Energy Affairs   </t>
  </si>
  <si>
    <t xml:space="preserve"> Mining and Mineral Resources   </t>
  </si>
  <si>
    <t xml:space="preserve"> Agriculture Support services  </t>
  </si>
  <si>
    <t xml:space="preserve"> Agricultural Research Services    </t>
  </si>
  <si>
    <t xml:space="preserve"> Agriculture NEC  </t>
  </si>
  <si>
    <t xml:space="preserve">                            -    </t>
  </si>
  <si>
    <t xml:space="preserve"> Road Maintenance and  Construction   </t>
  </si>
  <si>
    <t xml:space="preserve"> Transport  </t>
  </si>
  <si>
    <t xml:space="preserve"> Other Economic Affairs NEC  </t>
  </si>
  <si>
    <t xml:space="preserve"> Environmental protection </t>
  </si>
  <si>
    <t xml:space="preserve"> Protection of the environment  </t>
  </si>
  <si>
    <t xml:space="preserve"> Community amenities </t>
  </si>
  <si>
    <t xml:space="preserve"> Welfare Services </t>
  </si>
  <si>
    <t xml:space="preserve"> Community Development   </t>
  </si>
  <si>
    <t xml:space="preserve"> Water Supply   </t>
  </si>
  <si>
    <t xml:space="preserve">Grand Total   </t>
  </si>
  <si>
    <r>
      <t>Note</t>
    </r>
    <r>
      <rPr>
        <i/>
        <sz val="8"/>
        <color theme="1"/>
        <rFont val="Arial"/>
        <family val="2"/>
      </rPr>
      <t>: (i)</t>
    </r>
  </si>
  <si>
    <t xml:space="preserve">          (ii) * Provisional figure</t>
  </si>
  <si>
    <t xml:space="preserve">Table 4.3 G (b): Functional Classification Donor Funded Development Expenditure </t>
  </si>
  <si>
    <t>by percentage share, 2013/14 – 2017/18</t>
  </si>
  <si>
    <t xml:space="preserve"> Financial And Fiscal Affairs, General Economic, Social and Statistical Services </t>
  </si>
  <si>
    <r>
      <t xml:space="preserve">Source:    </t>
    </r>
    <r>
      <rPr>
        <i/>
        <sz val="8"/>
        <color theme="1"/>
        <rFont val="Arial"/>
        <family val="2"/>
      </rPr>
      <t>Uganda Bureau of Statistics</t>
    </r>
  </si>
  <si>
    <t>Table 4.3 F (a): Economic Classification of Central Government Development (GOU)</t>
  </si>
  <si>
    <t>Expenditure, 2013/14 – 2017/18 (Shs. Millions)</t>
  </si>
  <si>
    <t>General Public Services</t>
  </si>
  <si>
    <t xml:space="preserve">                 -   </t>
  </si>
  <si>
    <t xml:space="preserve"> - </t>
  </si>
  <si>
    <t>Economic Affairs</t>
  </si>
  <si>
    <t xml:space="preserve"> 2011/12</t>
  </si>
  <si>
    <t>I Revised figures</t>
  </si>
  <si>
    <t xml:space="preserve"> 2010/11</t>
  </si>
  <si>
    <t xml:space="preserve"> Other Transport  </t>
  </si>
  <si>
    <t xml:space="preserve"> 2009/10</t>
  </si>
  <si>
    <t xml:space="preserve"> 2008/09</t>
  </si>
  <si>
    <t xml:space="preserve"> Health Affairs and Services  nec</t>
  </si>
  <si>
    <r>
      <t>2015/16</t>
    </r>
    <r>
      <rPr>
        <b/>
        <vertAlign val="superscript"/>
        <sz val="8"/>
        <color rgb="FF000000"/>
        <rFont val="Arial"/>
        <family val="2"/>
      </rPr>
      <t>1</t>
    </r>
  </si>
  <si>
    <t>2016/17</t>
  </si>
  <si>
    <t>2017/18*</t>
  </si>
  <si>
    <t>1.    Taxes</t>
  </si>
  <si>
    <t>(a)  Taxes on Income, Profits ,and Capital</t>
  </si>
  <si>
    <t>Local Service Tax (Payable by      individuals)</t>
  </si>
  <si>
    <t>Immovable property(Land Fees)</t>
  </si>
  <si>
    <t>(d) Taxes on permission to use goods or  perform activities</t>
  </si>
  <si>
    <t>(e)  Other Taxes</t>
  </si>
  <si>
    <t>Central Government</t>
  </si>
  <si>
    <t>Graduated Tax (Compensation)</t>
  </si>
  <si>
    <t>Donors</t>
  </si>
  <si>
    <t>Other property incomes</t>
  </si>
  <si>
    <t xml:space="preserve">Table 4.3 H (a):  Classification of Local Government Revenue by Type for FY 2013/14 – 2017/18, (Shs. Million)                                                                                                            </t>
  </si>
  <si>
    <t>Note:</t>
  </si>
  <si>
    <r>
      <t xml:space="preserve">(i) </t>
    </r>
    <r>
      <rPr>
        <i/>
        <vertAlign val="superscript"/>
        <sz val="8"/>
        <color theme="1"/>
        <rFont val="Arial"/>
        <family val="2"/>
      </rPr>
      <t xml:space="preserve">I </t>
    </r>
    <r>
      <rPr>
        <i/>
        <sz val="8"/>
        <color theme="1"/>
        <rFont val="Arial"/>
        <family val="2"/>
      </rPr>
      <t>Revised figure</t>
    </r>
  </si>
  <si>
    <t>(ii) * Provisional figures</t>
  </si>
  <si>
    <t>(iii) Local government revenue is a summation of Districts revenue and Municipalities revenue.</t>
  </si>
  <si>
    <t>Table 4.3 H (b):  Classification of Local Government Revenue by Percentage share for FY 2013/14 – 2017/18</t>
  </si>
  <si>
    <t>2017/18</t>
  </si>
  <si>
    <t xml:space="preserve"> 2012/13 </t>
  </si>
  <si>
    <t>Local Service Tax (Payable by individuals)</t>
  </si>
  <si>
    <t>(d) Taxes on permission to use goods or perform activities</t>
  </si>
  <si>
    <t xml:space="preserve">              Current (Graduated Tax </t>
  </si>
  <si>
    <t>Public Order and safety Affairs</t>
  </si>
  <si>
    <t>Community and Social services</t>
  </si>
  <si>
    <t>Other Community &amp;Social Services</t>
  </si>
  <si>
    <t>Other Economic Affairs</t>
  </si>
  <si>
    <t>Construction, Roads&amp; Other Transport</t>
  </si>
  <si>
    <t>Other Economic affairs and services</t>
  </si>
  <si>
    <t>Totals</t>
  </si>
  <si>
    <t>From 2011/12 , data excludes Kamapala</t>
  </si>
  <si>
    <t>Expenditure</t>
  </si>
  <si>
    <t>2007/08</t>
  </si>
  <si>
    <t>Item</t>
  </si>
  <si>
    <t xml:space="preserve">        Agriculture</t>
  </si>
  <si>
    <t xml:space="preserve">        Construction/Works</t>
  </si>
  <si>
    <t xml:space="preserve">          Labour </t>
  </si>
  <si>
    <t xml:space="preserve">       Other Economic Affairs nec</t>
  </si>
  <si>
    <t>Environmental Protection</t>
  </si>
  <si>
    <t>Housing and Community amenities</t>
  </si>
  <si>
    <t xml:space="preserve">     Housing</t>
  </si>
  <si>
    <t xml:space="preserve">     Water Supply</t>
  </si>
  <si>
    <t xml:space="preserve">     Other Community Development</t>
  </si>
  <si>
    <t>Recreation, Culture and Religion</t>
  </si>
  <si>
    <t xml:space="preserve">    Primary</t>
  </si>
  <si>
    <t xml:space="preserve">    Secondary</t>
  </si>
  <si>
    <t xml:space="preserve">    Tertiary</t>
  </si>
  <si>
    <t xml:space="preserve">    Other Education</t>
  </si>
  <si>
    <t>Social Protection</t>
  </si>
  <si>
    <t>Compensation of Employees</t>
  </si>
  <si>
    <t xml:space="preserve">   Wages and Salaries</t>
  </si>
  <si>
    <t xml:space="preserve">   Social Security Contribution</t>
  </si>
  <si>
    <t>Use of Goods and Services</t>
  </si>
  <si>
    <t>Depreciation/CFC</t>
  </si>
  <si>
    <t>Subsudies</t>
  </si>
  <si>
    <t>Grants</t>
  </si>
  <si>
    <t xml:space="preserve">    Current</t>
  </si>
  <si>
    <t xml:space="preserve">    Capital</t>
  </si>
  <si>
    <t>Other Expenses</t>
  </si>
  <si>
    <t xml:space="preserve">     Rent</t>
  </si>
  <si>
    <t xml:space="preserve">    Other Expenses</t>
  </si>
  <si>
    <t>Acquisition of Non Financial Asset</t>
  </si>
  <si>
    <t>Net Acquisition of Non Financial Asset</t>
  </si>
  <si>
    <t>Buiding and Sttructure</t>
  </si>
  <si>
    <t>Buildings and Sttructure</t>
  </si>
  <si>
    <t>Buiding and Structure</t>
  </si>
  <si>
    <t xml:space="preserve">    Dwelling</t>
  </si>
  <si>
    <t xml:space="preserve">    Nonresident building</t>
  </si>
  <si>
    <t xml:space="preserve">    Other Structures</t>
  </si>
  <si>
    <t>Machinery and Equipment</t>
  </si>
  <si>
    <t xml:space="preserve">    Transport and Equipment</t>
  </si>
  <si>
    <t xml:space="preserve">    Other machinery and equipment</t>
  </si>
  <si>
    <t xml:space="preserve">  Cultivated assets</t>
  </si>
  <si>
    <t xml:space="preserve">   Intangible Fixed Assets</t>
  </si>
  <si>
    <t xml:space="preserve">    Other fixed assets</t>
  </si>
  <si>
    <t>Other Inventory</t>
  </si>
  <si>
    <t xml:space="preserve">     Materials and supplies</t>
  </si>
  <si>
    <t xml:space="preserve">     Work in progress</t>
  </si>
  <si>
    <t xml:space="preserve">      Finished goods</t>
  </si>
  <si>
    <t xml:space="preserve">     Goods for resale</t>
  </si>
  <si>
    <t>Non Produced assets</t>
  </si>
  <si>
    <t>Land</t>
  </si>
  <si>
    <t>Subsoil</t>
  </si>
  <si>
    <t>Other naturally occuring assets</t>
  </si>
  <si>
    <t>Intangible nonproduced assets</t>
  </si>
  <si>
    <t>1986 Version</t>
  </si>
  <si>
    <t xml:space="preserve">Current Expenditure </t>
  </si>
  <si>
    <t xml:space="preserve">Expenditure on Goods and Services </t>
  </si>
  <si>
    <t xml:space="preserve">Wages and Salaries </t>
  </si>
  <si>
    <t xml:space="preserve">Employer Contributions </t>
  </si>
  <si>
    <t xml:space="preserve">Other Purchases of Goods and Services </t>
  </si>
  <si>
    <t xml:space="preserve">Interest Payments </t>
  </si>
  <si>
    <t xml:space="preserve">Subsidies and Other Current Transfers </t>
  </si>
  <si>
    <t xml:space="preserve">     Transfers to Other Levels of National Government </t>
  </si>
  <si>
    <t xml:space="preserve">     Transfers to Nonprofit Institutions </t>
  </si>
  <si>
    <t xml:space="preserve">     Transfers to Households </t>
  </si>
  <si>
    <t xml:space="preserve">     Transfers Abroad </t>
  </si>
  <si>
    <t xml:space="preserve">     Other Transfers Domestic NEC</t>
  </si>
  <si>
    <t xml:space="preserve">Capital Expenditure </t>
  </si>
  <si>
    <t>Acquisition of Fixed Capital Assets</t>
  </si>
  <si>
    <t xml:space="preserve">     Dwellings</t>
  </si>
  <si>
    <t xml:space="preserve">     Non residential buildings</t>
  </si>
  <si>
    <t xml:space="preserve">     Other structures</t>
  </si>
  <si>
    <t xml:space="preserve">     Transport Equipment</t>
  </si>
  <si>
    <t xml:space="preserve">     Other Machinery and Equipment</t>
  </si>
  <si>
    <t xml:space="preserve">     Other Fixed Assets</t>
  </si>
  <si>
    <t xml:space="preserve">     Fixed Assets NEC - Depreciation Charges</t>
  </si>
  <si>
    <t xml:space="preserve">     Taxes on Fixed Assets </t>
  </si>
  <si>
    <t xml:space="preserve">Purchases of Stocks </t>
  </si>
  <si>
    <t xml:space="preserve">Purchases of Land and Intangible Assets </t>
  </si>
  <si>
    <t>Capital Transfers</t>
  </si>
  <si>
    <t xml:space="preserve">Domestic </t>
  </si>
  <si>
    <t xml:space="preserve">Abroad </t>
  </si>
  <si>
    <t xml:space="preserve">Total Expenditure </t>
  </si>
  <si>
    <t>Total Expenditure &amp; Lending minus Repayments ...................................................................................</t>
  </si>
  <si>
    <t>Memorandum items</t>
  </si>
  <si>
    <t>Reconciliation with country data:</t>
  </si>
  <si>
    <t xml:space="preserve">   Expenditure per country data</t>
  </si>
  <si>
    <t xml:space="preserve">   Less: Domestic Arrears</t>
  </si>
  <si>
    <t xml:space="preserve">   Less: Financial Assets</t>
  </si>
  <si>
    <t xml:space="preserve">   Less: Depreciation Charges</t>
  </si>
  <si>
    <t xml:space="preserve">   Total expenditure and L-R for 86GFS</t>
  </si>
  <si>
    <t xml:space="preserve">   Vertical check with totals above</t>
  </si>
  <si>
    <t>Check across Classifications</t>
  </si>
  <si>
    <t>Functional classification of Local Government EXPENDITURE 2007/08-2017/18 (Milion Ugx)</t>
  </si>
  <si>
    <t>Functional classification of Local Government EXPENDITURE 2007/08-2017/18 (Percentage)</t>
  </si>
  <si>
    <t>Functional classification of Local Government EXPENSE  2007/08-2017/18 (Milion Ugx)</t>
  </si>
  <si>
    <t>Functional classification of Local Government EXPENSE  2007/08-2017/18 (Percentage</t>
  </si>
  <si>
    <t>Transaction in Non Financiap Assets,2007/08 - 2017/18( million shillings)</t>
  </si>
  <si>
    <t>Transaction in Non Financiap Assets,2007/08 - 2017/18( Percentage)</t>
  </si>
  <si>
    <t>Economic  classification of District  Expenditure  2007/08-2017/18 (Milion Ugx)</t>
  </si>
  <si>
    <t>Transaction in Non Financial Assets (million UgX)</t>
  </si>
  <si>
    <t>Functional Classifications of Municipalities Expenditure 2007/08 - 2014-15 (Millions Ug Shs.)</t>
  </si>
  <si>
    <t>Economic Classifications of Municipalities Expense 2007/08 - 2014-15 (Millions Ug Shs.)</t>
  </si>
  <si>
    <t>Transaction in Non Financial Assets.</t>
  </si>
  <si>
    <t>2010/12</t>
  </si>
  <si>
    <t>(a)  Taxes on Income, Profits ,and Capital  Gains</t>
  </si>
  <si>
    <t>2.  Local Government Non-Tax revenue</t>
  </si>
  <si>
    <t>Local Government</t>
  </si>
  <si>
    <t xml:space="preserve"> Current (Graduated Tax</t>
  </si>
  <si>
    <t xml:space="preserve">    Current (Graduated Tax</t>
  </si>
  <si>
    <t>Table showing Municipality  revenue by type for the FY 2007/08 to 2013/14, Million Ug. Shillings</t>
  </si>
  <si>
    <t>Table showing Municipality  revenue by type for the FY 2007/08 to 2013/14, Percentage</t>
  </si>
  <si>
    <t>Functional Classifications of Municipalities Expenditure 2007/08 - 2014-2017/18, Percentage</t>
  </si>
  <si>
    <t>Economic Classifications of Municipalities Expense 2007/08 - 2014-2017/18, Percentage</t>
  </si>
  <si>
    <t>Functional classification of District  Expenditure  2007/08-2017/18 (Milion Ugx)</t>
  </si>
  <si>
    <t>Functional classification of District  Expenditure  2007/08-2017/18 , Percentage</t>
  </si>
  <si>
    <t>Table showing DIstrict revenue by type for the FY 2007/08 to 2017/18, Million Ug. Shillings</t>
  </si>
  <si>
    <t>Table showing DIstrict revenue by type for the FY 2007/08 to 2017/18, Percentage</t>
  </si>
  <si>
    <t>Other General Government</t>
  </si>
  <si>
    <r>
      <t xml:space="preserve">Note: </t>
    </r>
    <r>
      <rPr>
        <i/>
        <sz val="8"/>
        <color theme="1"/>
        <rFont val="Arial"/>
        <family val="2"/>
      </rPr>
      <t>These figures include revenue for 174 Town councils.</t>
    </r>
  </si>
  <si>
    <t>Table 4.3 T (b):  Classification of Town councils’ Revenue by Type for FY 2012/13 -2017/18, Percentage</t>
  </si>
  <si>
    <t>Table 4.3 T (a):  Classification of Town councils’ Revenue by Type for FY 2012/13 -2017/18(Million Shs)</t>
  </si>
  <si>
    <t>Functional classification of Town council  Expenditure  2007/08-2017/18 (Milion Ugx)</t>
  </si>
  <si>
    <r>
      <t>2016/17</t>
    </r>
    <r>
      <rPr>
        <b/>
        <vertAlign val="superscript"/>
        <sz val="8"/>
        <color rgb="FF000000"/>
        <rFont val="Arial"/>
        <family val="2"/>
      </rPr>
      <t>1</t>
    </r>
  </si>
  <si>
    <t>Government Consumption</t>
  </si>
  <si>
    <t>Wages &amp; Salaries</t>
  </si>
  <si>
    <t>Depreciation</t>
  </si>
  <si>
    <t>Pension &amp; Gratuity</t>
  </si>
  <si>
    <t>Other Government Units</t>
  </si>
  <si>
    <t>Local organisations</t>
  </si>
  <si>
    <t>Economic classification of Town council  Expense  2007/08-2017/18 (Milion Ugx)</t>
  </si>
  <si>
    <t>Table 4.3 W (a):  Classification of Transactions in Non-Financial Assets for Town Councils, FY 2013/14 – 2017/18 (Shs. Million)</t>
  </si>
  <si>
    <t xml:space="preserve">FIXED ASSETS    </t>
  </si>
  <si>
    <t>Buildings &amp; Structures</t>
  </si>
  <si>
    <t>Dwellings</t>
  </si>
  <si>
    <t>Nonresidential Buildings</t>
  </si>
  <si>
    <t>Other Structures</t>
  </si>
  <si>
    <t>Machinery &amp; Equipment</t>
  </si>
  <si>
    <t>Transport Equipment</t>
  </si>
  <si>
    <t>Other Machinery &amp; Equipment</t>
  </si>
  <si>
    <t>Other Fixed assets</t>
  </si>
  <si>
    <t>Cultivated assets</t>
  </si>
  <si>
    <t>Intangible fixed Assets</t>
  </si>
  <si>
    <t>INVENTORIES</t>
  </si>
  <si>
    <t>Strategic Stocks</t>
  </si>
  <si>
    <t>Other Inventories</t>
  </si>
  <si>
    <t>Materials and supplies</t>
  </si>
  <si>
    <t>Work in progress</t>
  </si>
  <si>
    <t>Finished Goods</t>
  </si>
  <si>
    <t>Goods For resale(GFS)</t>
  </si>
  <si>
    <t>VALUABLES</t>
  </si>
  <si>
    <t>NONPRODUCED ASSETS</t>
  </si>
  <si>
    <t>Subsoil assets</t>
  </si>
  <si>
    <t>Other Natural occurring assets</t>
  </si>
  <si>
    <t>Intangible non-produced assets</t>
  </si>
  <si>
    <t>Table 4.3 W (a):  Classification of Transactions in Non-Financial Assets for Town Councils, FY 2012/13 – 2016/17 (Percentages)</t>
  </si>
  <si>
    <t>FIXED ASSETS</t>
  </si>
  <si>
    <t xml:space="preserve">          -    </t>
  </si>
  <si>
    <t xml:space="preserve">   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</si>
</sst>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vertAlign val="superscript"/>
      <sz val="8"/>
      <color rgb="FF00000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7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0" xfId="0" applyAlignment="1"/>
    <xf numFmtId="0" fontId="4" fillId="0" borderId="2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" fillId="0" borderId="0" xfId="0" applyFont="1"/>
    <xf numFmtId="0" fontId="0" fillId="0" borderId="14" xfId="0" applyBorder="1"/>
    <xf numFmtId="0" fontId="0" fillId="0" borderId="8" xfId="0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164" fontId="0" fillId="0" borderId="11" xfId="0" applyNumberFormat="1" applyFont="1" applyBorder="1"/>
    <xf numFmtId="164" fontId="0" fillId="0" borderId="5" xfId="0" applyNumberFormat="1" applyFont="1" applyBorder="1"/>
    <xf numFmtId="164" fontId="1" fillId="0" borderId="10" xfId="0" applyNumberFormat="1" applyFont="1" applyBorder="1"/>
    <xf numFmtId="164" fontId="1" fillId="0" borderId="0" xfId="0" applyNumberFormat="1" applyFont="1" applyBorder="1"/>
    <xf numFmtId="1" fontId="1" fillId="0" borderId="10" xfId="0" applyNumberFormat="1" applyFont="1" applyBorder="1"/>
    <xf numFmtId="1" fontId="1" fillId="0" borderId="0" xfId="0" applyNumberFormat="1" applyFont="1" applyBorder="1"/>
    <xf numFmtId="3" fontId="5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1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3" fontId="2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66" fontId="4" fillId="0" borderId="7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21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167" fontId="8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vertical="center"/>
    </xf>
    <xf numFmtId="167" fontId="4" fillId="0" borderId="7" xfId="1" applyNumberFormat="1" applyFont="1" applyBorder="1" applyAlignment="1">
      <alignment horizontal="right" vertical="center"/>
    </xf>
    <xf numFmtId="167" fontId="21" fillId="0" borderId="7" xfId="1" applyNumberFormat="1" applyFont="1" applyBorder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2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5" fillId="0" borderId="7" xfId="0" applyFont="1" applyBorder="1" applyAlignment="1">
      <alignment vertical="center"/>
    </xf>
    <xf numFmtId="167" fontId="4" fillId="0" borderId="5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0" fontId="24" fillId="0" borderId="18" xfId="0" applyFont="1" applyFill="1" applyBorder="1"/>
    <xf numFmtId="0" fontId="24" fillId="0" borderId="18" xfId="0" applyFont="1" applyFill="1" applyBorder="1" applyAlignment="1">
      <alignment horizontal="right"/>
    </xf>
    <xf numFmtId="167" fontId="1" fillId="0" borderId="18" xfId="1" applyNumberFormat="1" applyFont="1" applyBorder="1" applyAlignment="1">
      <alignment horizontal="right"/>
    </xf>
    <xf numFmtId="167" fontId="1" fillId="0" borderId="0" xfId="1" applyNumberFormat="1" applyFont="1"/>
    <xf numFmtId="0" fontId="24" fillId="0" borderId="9" xfId="0" applyFont="1" applyFill="1" applyBorder="1"/>
    <xf numFmtId="0" fontId="25" fillId="0" borderId="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right"/>
    </xf>
    <xf numFmtId="167" fontId="24" fillId="0" borderId="0" xfId="1" applyNumberFormat="1" applyFont="1" applyBorder="1"/>
    <xf numFmtId="167" fontId="24" fillId="0" borderId="0" xfId="1" applyNumberFormat="1" applyFont="1" applyBorder="1" applyAlignment="1">
      <alignment horizontal="right"/>
    </xf>
    <xf numFmtId="167" fontId="24" fillId="0" borderId="0" xfId="1" applyNumberFormat="1" applyFont="1" applyAlignment="1">
      <alignment horizontal="right"/>
    </xf>
    <xf numFmtId="167" fontId="25" fillId="0" borderId="0" xfId="1" applyNumberFormat="1" applyFont="1" applyBorder="1" applyAlignment="1">
      <alignment horizontal="right"/>
    </xf>
    <xf numFmtId="167" fontId="24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right"/>
    </xf>
    <xf numFmtId="43" fontId="24" fillId="0" borderId="0" xfId="1" applyFont="1" applyFill="1" applyBorder="1" applyAlignment="1">
      <alignment horizontal="right"/>
    </xf>
    <xf numFmtId="166" fontId="24" fillId="0" borderId="0" xfId="1" applyNumberFormat="1" applyFont="1" applyFill="1" applyBorder="1" applyAlignment="1">
      <alignment horizontal="right"/>
    </xf>
    <xf numFmtId="166" fontId="25" fillId="0" borderId="0" xfId="1" applyNumberFormat="1" applyFont="1" applyBorder="1" applyAlignment="1">
      <alignment horizontal="right"/>
    </xf>
    <xf numFmtId="167" fontId="16" fillId="0" borderId="0" xfId="1" applyNumberFormat="1" applyFont="1"/>
    <xf numFmtId="167" fontId="26" fillId="0" borderId="0" xfId="1" applyNumberFormat="1" applyFont="1" applyBorder="1"/>
    <xf numFmtId="167" fontId="26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27" fillId="0" borderId="0" xfId="1" applyNumberFormat="1" applyFont="1" applyBorder="1" applyAlignment="1">
      <alignment horizontal="right"/>
    </xf>
    <xf numFmtId="167" fontId="26" fillId="0" borderId="0" xfId="1" applyNumberFormat="1" applyFont="1" applyFill="1" applyBorder="1"/>
    <xf numFmtId="167" fontId="26" fillId="0" borderId="0" xfId="1" applyNumberFormat="1" applyFont="1" applyFill="1" applyBorder="1" applyAlignment="1">
      <alignment horizontal="right"/>
    </xf>
    <xf numFmtId="167" fontId="26" fillId="0" borderId="0" xfId="1" applyNumberFormat="1" applyFont="1" applyAlignment="1">
      <alignment horizontal="right"/>
    </xf>
    <xf numFmtId="167" fontId="0" fillId="0" borderId="0" xfId="1" applyNumberFormat="1" applyFont="1" applyBorder="1"/>
    <xf numFmtId="167" fontId="1" fillId="0" borderId="0" xfId="1" applyNumberFormat="1" applyFont="1" applyBorder="1"/>
    <xf numFmtId="167" fontId="0" fillId="0" borderId="0" xfId="1" applyNumberFormat="1" applyFont="1" applyBorder="1" applyAlignment="1">
      <alignment horizontal="right"/>
    </xf>
    <xf numFmtId="167" fontId="24" fillId="0" borderId="7" xfId="1" applyNumberFormat="1" applyFont="1" applyFill="1" applyBorder="1"/>
    <xf numFmtId="167" fontId="24" fillId="0" borderId="7" xfId="1" applyNumberFormat="1" applyFont="1" applyFill="1" applyBorder="1" applyAlignment="1">
      <alignment horizontal="right"/>
    </xf>
    <xf numFmtId="167" fontId="24" fillId="0" borderId="7" xfId="1" applyNumberFormat="1" applyFont="1" applyBorder="1" applyAlignment="1">
      <alignment horizontal="right"/>
    </xf>
    <xf numFmtId="167" fontId="25" fillId="0" borderId="7" xfId="1" applyNumberFormat="1" applyFont="1" applyFill="1" applyBorder="1" applyAlignment="1">
      <alignment horizontal="right"/>
    </xf>
    <xf numFmtId="167" fontId="24" fillId="0" borderId="6" xfId="1" applyNumberFormat="1" applyFont="1" applyFill="1" applyBorder="1" applyAlignment="1">
      <alignment horizontal="right"/>
    </xf>
    <xf numFmtId="167" fontId="25" fillId="0" borderId="0" xfId="1" applyNumberFormat="1" applyFont="1" applyFill="1" applyBorder="1" applyAlignment="1">
      <alignment horizontal="right"/>
    </xf>
    <xf numFmtId="167" fontId="26" fillId="0" borderId="0" xfId="1" applyNumberFormat="1" applyFont="1"/>
    <xf numFmtId="167" fontId="27" fillId="0" borderId="0" xfId="1" applyNumberFormat="1" applyFont="1" applyAlignment="1">
      <alignment horizontal="right"/>
    </xf>
    <xf numFmtId="167" fontId="26" fillId="0" borderId="0" xfId="1" applyNumberFormat="1" applyFont="1" applyFill="1"/>
    <xf numFmtId="43" fontId="26" fillId="0" borderId="0" xfId="1" applyNumberFormat="1" applyFont="1" applyFill="1"/>
    <xf numFmtId="167" fontId="26" fillId="0" borderId="0" xfId="1" applyNumberFormat="1" applyFont="1" applyFill="1" applyAlignment="1">
      <alignment horizontal="right"/>
    </xf>
    <xf numFmtId="167" fontId="0" fillId="0" borderId="0" xfId="1" applyNumberFormat="1" applyFont="1" applyAlignment="1">
      <alignment horizontal="right"/>
    </xf>
    <xf numFmtId="166" fontId="26" fillId="0" borderId="0" xfId="1" applyNumberFormat="1" applyFont="1" applyFill="1" applyAlignment="1">
      <alignment horizontal="right"/>
    </xf>
    <xf numFmtId="0" fontId="24" fillId="0" borderId="9" xfId="0" applyFont="1" applyFill="1" applyBorder="1" applyAlignment="1">
      <alignment horizontal="center"/>
    </xf>
    <xf numFmtId="167" fontId="28" fillId="0" borderId="0" xfId="1" applyNumberFormat="1" applyFont="1" applyBorder="1" applyAlignment="1">
      <alignment horizontal="right"/>
    </xf>
    <xf numFmtId="0" fontId="24" fillId="0" borderId="19" xfId="0" applyFont="1" applyFill="1" applyBorder="1"/>
    <xf numFmtId="0" fontId="25" fillId="0" borderId="19" xfId="0" applyFont="1" applyFill="1" applyBorder="1" applyAlignment="1">
      <alignment horizontal="right"/>
    </xf>
    <xf numFmtId="167" fontId="28" fillId="0" borderId="0" xfId="0" applyNumberFormat="1" applyFont="1" applyBorder="1" applyAlignment="1">
      <alignment horizontal="right"/>
    </xf>
    <xf numFmtId="167" fontId="24" fillId="0" borderId="0" xfId="1" applyNumberFormat="1" applyFont="1"/>
    <xf numFmtId="167" fontId="25" fillId="0" borderId="0" xfId="1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7" fontId="29" fillId="0" borderId="0" xfId="0" applyNumberFormat="1" applyFont="1" applyBorder="1" applyAlignment="1">
      <alignment horizontal="right"/>
    </xf>
    <xf numFmtId="167" fontId="26" fillId="0" borderId="7" xfId="1" applyNumberFormat="1" applyFont="1" applyFill="1" applyBorder="1"/>
    <xf numFmtId="167" fontId="26" fillId="0" borderId="7" xfId="1" applyNumberFormat="1" applyFont="1" applyFill="1" applyBorder="1" applyAlignment="1">
      <alignment horizontal="right"/>
    </xf>
    <xf numFmtId="167" fontId="26" fillId="0" borderId="6" xfId="1" applyNumberFormat="1" applyFont="1" applyFill="1" applyBorder="1"/>
    <xf numFmtId="167" fontId="27" fillId="0" borderId="6" xfId="1" applyNumberFormat="1" applyFont="1" applyFill="1" applyBorder="1" applyAlignment="1">
      <alignment horizontal="right"/>
    </xf>
    <xf numFmtId="167" fontId="30" fillId="0" borderId="0" xfId="1" applyNumberFormat="1" applyFont="1"/>
    <xf numFmtId="167" fontId="24" fillId="0" borderId="0" xfId="1" applyNumberFormat="1" applyFont="1" applyFill="1"/>
    <xf numFmtId="167" fontId="24" fillId="0" borderId="6" xfId="1" applyNumberFormat="1" applyFont="1" applyFill="1" applyBorder="1"/>
    <xf numFmtId="167" fontId="25" fillId="0" borderId="6" xfId="1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Alignment="1">
      <alignment horizontal="right"/>
    </xf>
    <xf numFmtId="166" fontId="25" fillId="0" borderId="0" xfId="1" applyNumberFormat="1" applyFont="1" applyAlignment="1">
      <alignment horizontal="right"/>
    </xf>
    <xf numFmtId="166" fontId="27" fillId="0" borderId="0" xfId="1" applyNumberFormat="1" applyFont="1" applyAlignment="1">
      <alignment horizontal="right"/>
    </xf>
    <xf numFmtId="0" fontId="0" fillId="0" borderId="0" xfId="0" applyFont="1"/>
    <xf numFmtId="167" fontId="25" fillId="0" borderId="0" xfId="1" applyNumberFormat="1" applyFont="1" applyFill="1" applyBorder="1"/>
    <xf numFmtId="0" fontId="27" fillId="0" borderId="0" xfId="0" applyFont="1" applyAlignment="1">
      <alignment horizontal="right"/>
    </xf>
    <xf numFmtId="0" fontId="25" fillId="0" borderId="0" xfId="0" applyFont="1" applyFill="1"/>
    <xf numFmtId="0" fontId="25" fillId="0" borderId="0" xfId="0" applyFont="1"/>
    <xf numFmtId="167" fontId="24" fillId="0" borderId="9" xfId="1" applyNumberFormat="1" applyFont="1" applyBorder="1"/>
    <xf numFmtId="167" fontId="24" fillId="0" borderId="9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7" xfId="1" applyNumberFormat="1" applyFont="1" applyBorder="1" applyAlignment="1">
      <alignment horizontal="right"/>
    </xf>
    <xf numFmtId="1" fontId="5" fillId="0" borderId="0" xfId="0" applyNumberFormat="1" applyFont="1" applyAlignment="1">
      <alignment horizontal="right" vertical="center"/>
    </xf>
    <xf numFmtId="167" fontId="5" fillId="0" borderId="5" xfId="1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167" fontId="0" fillId="0" borderId="0" xfId="0" applyNumberFormat="1"/>
    <xf numFmtId="167" fontId="1" fillId="0" borderId="9" xfId="1" applyNumberFormat="1" applyFont="1" applyBorder="1" applyAlignment="1">
      <alignment horizontal="right"/>
    </xf>
    <xf numFmtId="166" fontId="27" fillId="0" borderId="0" xfId="1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6" fontId="25" fillId="0" borderId="7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164" fontId="5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67" fontId="4" fillId="0" borderId="9" xfId="1" applyNumberFormat="1" applyFont="1" applyBorder="1" applyAlignment="1">
      <alignment vertical="center"/>
    </xf>
    <xf numFmtId="167" fontId="5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7" fontId="5" fillId="0" borderId="7" xfId="1" applyNumberFormat="1" applyFont="1" applyBorder="1" applyAlignment="1">
      <alignment vertical="center"/>
    </xf>
    <xf numFmtId="0" fontId="24" fillId="0" borderId="0" xfId="0" applyFont="1" applyAlignment="1"/>
    <xf numFmtId="167" fontId="33" fillId="0" borderId="0" xfId="1" applyNumberFormat="1" applyFont="1" applyAlignment="1">
      <alignment vertical="center"/>
    </xf>
    <xf numFmtId="167" fontId="4" fillId="0" borderId="7" xfId="1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3" fontId="0" fillId="0" borderId="0" xfId="0" applyNumberFormat="1"/>
    <xf numFmtId="0" fontId="2" fillId="0" borderId="8" xfId="0" applyFont="1" applyBorder="1"/>
    <xf numFmtId="0" fontId="2" fillId="0" borderId="0" xfId="0" applyFont="1"/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>
      <selection activeCell="B1" sqref="B1"/>
    </sheetView>
  </sheetViews>
  <sheetFormatPr defaultRowHeight="15" x14ac:dyDescent="0.25"/>
  <cols>
    <col min="2" max="2" width="33.7109375" customWidth="1"/>
    <col min="3" max="10" width="11.7109375" style="21" customWidth="1"/>
  </cols>
  <sheetData>
    <row r="1" spans="2:10" x14ac:dyDescent="0.25">
      <c r="B1" s="42" t="s">
        <v>114</v>
      </c>
    </row>
    <row r="2" spans="2:10" ht="15.75" thickBot="1" x14ac:dyDescent="0.3">
      <c r="B2" s="42" t="s">
        <v>115</v>
      </c>
    </row>
    <row r="3" spans="2:10" ht="16.5" thickTop="1" thickBot="1" x14ac:dyDescent="0.3">
      <c r="B3" s="1"/>
      <c r="C3" s="22" t="s">
        <v>45</v>
      </c>
      <c r="D3" s="22" t="s">
        <v>44</v>
      </c>
      <c r="E3" s="22" t="s">
        <v>42</v>
      </c>
      <c r="F3" s="22" t="s">
        <v>0</v>
      </c>
      <c r="G3" s="22" t="s">
        <v>1</v>
      </c>
      <c r="H3" s="22" t="s">
        <v>2</v>
      </c>
      <c r="I3" s="22" t="s">
        <v>3</v>
      </c>
      <c r="J3" s="22" t="s">
        <v>4</v>
      </c>
    </row>
    <row r="4" spans="2:10" x14ac:dyDescent="0.25">
      <c r="B4" s="2" t="s">
        <v>5</v>
      </c>
      <c r="C4" s="18">
        <v>4671.3999999999996</v>
      </c>
      <c r="D4" s="17">
        <v>5183.1000000000004</v>
      </c>
      <c r="E4" s="17">
        <v>7292.5</v>
      </c>
      <c r="F4" s="23">
        <v>7763.4</v>
      </c>
      <c r="G4" s="23">
        <v>8276.5</v>
      </c>
      <c r="H4" s="23">
        <v>8870.4</v>
      </c>
      <c r="I4" s="23">
        <v>11044.8</v>
      </c>
      <c r="J4" s="23">
        <v>12645.1</v>
      </c>
    </row>
    <row r="5" spans="2:10" x14ac:dyDescent="0.25">
      <c r="B5" s="3" t="s">
        <v>6</v>
      </c>
      <c r="C5" s="18">
        <v>3662.3</v>
      </c>
      <c r="D5" s="18">
        <v>4205.7</v>
      </c>
      <c r="E5" s="18">
        <v>6306.9</v>
      </c>
      <c r="F5" s="24">
        <v>6528.3</v>
      </c>
      <c r="G5" s="24">
        <v>7149.5</v>
      </c>
      <c r="H5" s="24">
        <v>8031</v>
      </c>
      <c r="I5" s="24">
        <v>9892.5</v>
      </c>
      <c r="J5" s="24">
        <v>11180.6</v>
      </c>
    </row>
    <row r="6" spans="2:10" x14ac:dyDescent="0.25">
      <c r="B6" s="3" t="s">
        <v>7</v>
      </c>
      <c r="C6" s="18" t="s">
        <v>46</v>
      </c>
      <c r="D6" s="18" t="s">
        <v>43</v>
      </c>
      <c r="E6" s="18" t="s">
        <v>43</v>
      </c>
      <c r="F6" s="13" t="s">
        <v>8</v>
      </c>
      <c r="G6" s="13" t="s">
        <v>8</v>
      </c>
      <c r="H6" s="13" t="s">
        <v>8</v>
      </c>
      <c r="I6" s="13" t="s">
        <v>8</v>
      </c>
      <c r="J6" s="13" t="s">
        <v>8</v>
      </c>
    </row>
    <row r="7" spans="2:10" x14ac:dyDescent="0.25">
      <c r="B7" s="3" t="s">
        <v>9</v>
      </c>
      <c r="C7" s="18">
        <v>884.8</v>
      </c>
      <c r="D7" s="18">
        <v>863.6</v>
      </c>
      <c r="E7" s="18">
        <v>890.5</v>
      </c>
      <c r="F7" s="24">
        <v>1129.3</v>
      </c>
      <c r="G7" s="13">
        <v>936.2</v>
      </c>
      <c r="H7" s="13">
        <v>702.5</v>
      </c>
      <c r="I7" s="13">
        <v>930.8</v>
      </c>
      <c r="J7" s="24">
        <v>1146.4000000000001</v>
      </c>
    </row>
    <row r="8" spans="2:10" x14ac:dyDescent="0.25">
      <c r="B8" s="3" t="s">
        <v>10</v>
      </c>
      <c r="C8" s="17">
        <v>124.3</v>
      </c>
      <c r="D8" s="18">
        <v>113.9</v>
      </c>
      <c r="E8" s="18">
        <v>95.1</v>
      </c>
      <c r="F8" s="13">
        <v>105.9</v>
      </c>
      <c r="G8" s="13">
        <v>190.9</v>
      </c>
      <c r="H8" s="13">
        <v>136.9</v>
      </c>
      <c r="I8" s="13">
        <v>221.5</v>
      </c>
      <c r="J8" s="13">
        <v>318.10000000000002</v>
      </c>
    </row>
    <row r="9" spans="2:10" x14ac:dyDescent="0.25">
      <c r="B9" s="2" t="s">
        <v>11</v>
      </c>
      <c r="C9" s="18">
        <v>4173.6000000000004</v>
      </c>
      <c r="D9" s="17">
        <v>5694.2</v>
      </c>
      <c r="E9" s="17">
        <v>7408.5</v>
      </c>
      <c r="F9" s="23">
        <v>7176.9</v>
      </c>
      <c r="G9" s="23">
        <v>7454.2</v>
      </c>
      <c r="H9" s="23">
        <v>8582.9</v>
      </c>
      <c r="I9" s="23">
        <v>9698.4</v>
      </c>
      <c r="J9" s="23">
        <v>11589.2</v>
      </c>
    </row>
    <row r="10" spans="2:10" x14ac:dyDescent="0.25">
      <c r="B10" s="3" t="s">
        <v>12</v>
      </c>
      <c r="C10" s="18">
        <v>589.9</v>
      </c>
      <c r="D10" s="18">
        <v>706.1</v>
      </c>
      <c r="E10" s="18">
        <v>985</v>
      </c>
      <c r="F10" s="24">
        <v>1199</v>
      </c>
      <c r="G10" s="24">
        <v>1403.2</v>
      </c>
      <c r="H10" s="24">
        <v>1516.3</v>
      </c>
      <c r="I10" s="24">
        <v>1762.9</v>
      </c>
      <c r="J10" s="24">
        <v>1970.2</v>
      </c>
    </row>
    <row r="11" spans="2:10" x14ac:dyDescent="0.25">
      <c r="B11" s="3" t="s">
        <v>13</v>
      </c>
      <c r="C11" s="18">
        <v>1302.2</v>
      </c>
      <c r="D11" s="18">
        <v>1874.1</v>
      </c>
      <c r="E11" s="18">
        <v>2715.9</v>
      </c>
      <c r="F11" s="24">
        <v>2001.2</v>
      </c>
      <c r="G11" s="24">
        <v>1708.9</v>
      </c>
      <c r="H11" s="24">
        <v>2159.6999999999998</v>
      </c>
      <c r="I11" s="24">
        <v>2505.5</v>
      </c>
      <c r="J11" s="24">
        <v>3396.4</v>
      </c>
    </row>
    <row r="12" spans="2:10" x14ac:dyDescent="0.25">
      <c r="B12" s="3" t="s">
        <v>14</v>
      </c>
      <c r="C12" s="18" t="s">
        <v>46</v>
      </c>
      <c r="D12" s="18" t="s">
        <v>43</v>
      </c>
      <c r="E12" s="18" t="s">
        <v>43</v>
      </c>
      <c r="F12" s="13" t="s">
        <v>8</v>
      </c>
      <c r="G12" s="13" t="s">
        <v>8</v>
      </c>
      <c r="H12" s="13" t="s">
        <v>8</v>
      </c>
      <c r="I12" s="13" t="s">
        <v>8</v>
      </c>
      <c r="J12" s="13" t="s">
        <v>8</v>
      </c>
    </row>
    <row r="13" spans="2:10" x14ac:dyDescent="0.25">
      <c r="B13" s="3" t="s">
        <v>15</v>
      </c>
      <c r="C13" s="18">
        <v>357.9</v>
      </c>
      <c r="D13" s="18">
        <v>385.1</v>
      </c>
      <c r="E13" s="18">
        <v>423.5</v>
      </c>
      <c r="F13" s="13">
        <v>603.29999999999995</v>
      </c>
      <c r="G13" s="13">
        <v>889.7</v>
      </c>
      <c r="H13" s="13">
        <v>970.1</v>
      </c>
      <c r="I13" s="24">
        <v>1213</v>
      </c>
      <c r="J13" s="24">
        <v>1681.7</v>
      </c>
    </row>
    <row r="14" spans="2:10" x14ac:dyDescent="0.25">
      <c r="B14" s="3" t="s">
        <v>16</v>
      </c>
      <c r="C14" s="18">
        <v>92</v>
      </c>
      <c r="D14" s="18">
        <v>87.4</v>
      </c>
      <c r="E14" s="18">
        <v>184</v>
      </c>
      <c r="F14" s="13">
        <v>186.8</v>
      </c>
      <c r="G14" s="13">
        <v>29</v>
      </c>
      <c r="H14" s="13">
        <v>35.700000000000003</v>
      </c>
      <c r="I14" s="13">
        <v>68</v>
      </c>
      <c r="J14" s="13">
        <v>55.7</v>
      </c>
    </row>
    <row r="15" spans="2:10" x14ac:dyDescent="0.25">
      <c r="B15" s="3" t="s">
        <v>9</v>
      </c>
      <c r="C15" s="21">
        <v>1692.7</v>
      </c>
      <c r="D15" s="18">
        <v>2201.1</v>
      </c>
      <c r="E15" s="18">
        <v>2644.7</v>
      </c>
      <c r="F15" s="24">
        <v>2783</v>
      </c>
      <c r="G15" s="24">
        <v>2879.3</v>
      </c>
      <c r="H15" s="24">
        <v>3257.4</v>
      </c>
      <c r="I15" s="24">
        <v>3666.6</v>
      </c>
      <c r="J15" s="24">
        <v>4107.1000000000004</v>
      </c>
    </row>
    <row r="16" spans="2:10" x14ac:dyDescent="0.25">
      <c r="B16" s="4" t="s">
        <v>17</v>
      </c>
      <c r="F16" s="24">
        <v>1588.9</v>
      </c>
      <c r="G16" s="24">
        <v>1763</v>
      </c>
      <c r="H16" s="24">
        <v>1971</v>
      </c>
      <c r="I16" s="24">
        <v>2146.3000000000002</v>
      </c>
      <c r="J16" s="24">
        <v>2339.1999999999998</v>
      </c>
    </row>
    <row r="17" spans="2:10" x14ac:dyDescent="0.25">
      <c r="B17" s="3" t="s">
        <v>18</v>
      </c>
      <c r="F17" s="13">
        <v>35.299999999999997</v>
      </c>
      <c r="G17" s="13">
        <v>29</v>
      </c>
      <c r="H17" s="13">
        <v>43.1</v>
      </c>
      <c r="I17" s="13">
        <v>40.4</v>
      </c>
      <c r="J17" s="13">
        <v>74.2</v>
      </c>
    </row>
    <row r="18" spans="2:10" x14ac:dyDescent="0.25">
      <c r="B18" s="3" t="s">
        <v>19</v>
      </c>
      <c r="F18" s="13">
        <v>786.2</v>
      </c>
      <c r="G18" s="13">
        <v>633.5</v>
      </c>
      <c r="H18" s="13">
        <v>728</v>
      </c>
      <c r="I18" s="13">
        <v>876.9</v>
      </c>
      <c r="J18" s="13">
        <v>940.2</v>
      </c>
    </row>
    <row r="19" spans="2:10" x14ac:dyDescent="0.25">
      <c r="B19" s="3" t="s">
        <v>20</v>
      </c>
      <c r="F19" s="13">
        <v>372.6</v>
      </c>
      <c r="G19" s="13">
        <v>453.7</v>
      </c>
      <c r="H19" s="13">
        <v>515.29999999999995</v>
      </c>
      <c r="I19" s="13">
        <v>603</v>
      </c>
      <c r="J19" s="13">
        <v>731.3</v>
      </c>
    </row>
    <row r="20" spans="2:10" x14ac:dyDescent="0.25">
      <c r="B20" s="3" t="s">
        <v>21</v>
      </c>
      <c r="C20" s="21">
        <v>79</v>
      </c>
      <c r="D20" s="21">
        <v>222.4</v>
      </c>
      <c r="E20" s="18">
        <v>203.2</v>
      </c>
      <c r="F20" s="13">
        <v>201.1</v>
      </c>
      <c r="G20" s="13">
        <v>260.3</v>
      </c>
      <c r="H20" s="13">
        <v>228.7</v>
      </c>
      <c r="I20" s="13">
        <v>244.2</v>
      </c>
      <c r="J20" s="13">
        <v>157.69999999999999</v>
      </c>
    </row>
    <row r="21" spans="2:10" x14ac:dyDescent="0.25">
      <c r="B21" s="3" t="s">
        <v>22</v>
      </c>
      <c r="C21" s="21">
        <v>60</v>
      </c>
      <c r="D21" s="21">
        <v>218.1</v>
      </c>
      <c r="E21" s="18">
        <v>252.1</v>
      </c>
      <c r="F21" s="13">
        <v>202.6</v>
      </c>
      <c r="G21" s="13">
        <v>283.7</v>
      </c>
      <c r="H21" s="13">
        <v>415</v>
      </c>
      <c r="I21" s="13">
        <v>238.2</v>
      </c>
      <c r="J21" s="13">
        <v>220.4</v>
      </c>
    </row>
    <row r="22" spans="2:10" x14ac:dyDescent="0.25">
      <c r="B22" s="5" t="s">
        <v>23</v>
      </c>
      <c r="C22" s="21">
        <v>497.8</v>
      </c>
      <c r="D22" s="21">
        <v>-511.1</v>
      </c>
      <c r="E22" s="18">
        <v>-116</v>
      </c>
      <c r="F22" s="13">
        <v>586.4</v>
      </c>
      <c r="G22" s="13">
        <v>822.3</v>
      </c>
      <c r="H22" s="13">
        <v>287.5</v>
      </c>
      <c r="I22" s="24">
        <v>1346.4</v>
      </c>
      <c r="J22" s="24">
        <v>1055.9000000000001</v>
      </c>
    </row>
    <row r="23" spans="2:10" x14ac:dyDescent="0.25">
      <c r="B23" s="2" t="s">
        <v>24</v>
      </c>
      <c r="C23" s="21">
        <v>497.8</v>
      </c>
      <c r="D23" s="21">
        <v>-511.1</v>
      </c>
      <c r="E23" s="18">
        <v>-116</v>
      </c>
      <c r="F23" s="25">
        <v>586.4</v>
      </c>
      <c r="G23" s="25">
        <v>822.3</v>
      </c>
      <c r="H23" s="25">
        <v>287.5</v>
      </c>
      <c r="I23" s="23">
        <v>1346.4</v>
      </c>
      <c r="J23" s="23">
        <v>1055.9000000000001</v>
      </c>
    </row>
    <row r="24" spans="2:10" x14ac:dyDescent="0.25">
      <c r="B24" s="2" t="s">
        <v>25</v>
      </c>
      <c r="D24" s="18"/>
      <c r="E24" s="18"/>
      <c r="F24" s="7"/>
      <c r="G24" s="7"/>
      <c r="H24" s="7"/>
      <c r="I24" s="7"/>
      <c r="J24" s="7"/>
    </row>
    <row r="25" spans="2:10" x14ac:dyDescent="0.25">
      <c r="B25" s="5" t="s">
        <v>26</v>
      </c>
      <c r="C25" s="21">
        <v>775.3</v>
      </c>
      <c r="D25" s="18">
        <v>1091.3</v>
      </c>
      <c r="E25" s="18">
        <v>1400.5</v>
      </c>
      <c r="F25" s="24">
        <v>1846.9</v>
      </c>
      <c r="G25" s="24">
        <v>2595.1</v>
      </c>
      <c r="H25" s="24">
        <v>3059.9</v>
      </c>
      <c r="I25" s="24">
        <v>3220.3</v>
      </c>
      <c r="J25" s="24">
        <v>3507.6</v>
      </c>
    </row>
    <row r="26" spans="2:10" ht="23.25" customHeight="1" x14ac:dyDescent="0.25">
      <c r="B26" s="3" t="s">
        <v>27</v>
      </c>
      <c r="C26" s="18">
        <v>753.2</v>
      </c>
      <c r="D26" s="18">
        <v>1045.0999999999999</v>
      </c>
      <c r="E26" s="18">
        <v>1363.7</v>
      </c>
      <c r="F26" s="24">
        <v>1797.8</v>
      </c>
      <c r="G26" s="24">
        <v>2511.5</v>
      </c>
      <c r="H26" s="24">
        <v>2790.5</v>
      </c>
      <c r="I26" s="24">
        <v>2936.7</v>
      </c>
      <c r="J26" s="24">
        <v>3079.9</v>
      </c>
    </row>
    <row r="27" spans="2:10" x14ac:dyDescent="0.25">
      <c r="B27" s="3" t="s">
        <v>28</v>
      </c>
      <c r="D27" s="18" t="s">
        <v>43</v>
      </c>
      <c r="E27" s="17" t="s">
        <v>43</v>
      </c>
      <c r="F27" s="13" t="s">
        <v>8</v>
      </c>
      <c r="G27" s="13" t="s">
        <v>8</v>
      </c>
      <c r="H27" s="13" t="s">
        <v>8</v>
      </c>
      <c r="I27" s="13" t="s">
        <v>8</v>
      </c>
      <c r="J27" s="13" t="s">
        <v>8</v>
      </c>
    </row>
    <row r="28" spans="2:10" x14ac:dyDescent="0.25">
      <c r="B28" s="3" t="s">
        <v>29</v>
      </c>
      <c r="D28" s="18" t="s">
        <v>43</v>
      </c>
      <c r="E28" s="17" t="s">
        <v>43</v>
      </c>
      <c r="F28" s="13" t="s">
        <v>8</v>
      </c>
      <c r="G28" s="13" t="s">
        <v>8</v>
      </c>
      <c r="H28" s="13" t="s">
        <v>8</v>
      </c>
      <c r="I28" s="13" t="s">
        <v>8</v>
      </c>
      <c r="J28" s="13" t="s">
        <v>8</v>
      </c>
    </row>
    <row r="29" spans="2:10" x14ac:dyDescent="0.25">
      <c r="B29" s="3" t="s">
        <v>30</v>
      </c>
      <c r="C29" s="18">
        <v>22.1</v>
      </c>
      <c r="D29" s="18">
        <v>46.2</v>
      </c>
      <c r="E29" s="18">
        <v>36.799999999999997</v>
      </c>
      <c r="F29" s="13">
        <v>49.1</v>
      </c>
      <c r="G29" s="13">
        <v>83.6</v>
      </c>
      <c r="H29" s="13">
        <v>269.39999999999998</v>
      </c>
      <c r="I29" s="13">
        <v>283.60000000000002</v>
      </c>
      <c r="J29" s="13">
        <v>427.7</v>
      </c>
    </row>
    <row r="30" spans="2:10" x14ac:dyDescent="0.25">
      <c r="B30" s="2" t="s">
        <v>31</v>
      </c>
      <c r="C30" s="18">
        <v>-277.5</v>
      </c>
      <c r="D30" s="18">
        <v>-1602.3</v>
      </c>
      <c r="E30" s="18">
        <v>-1516.5</v>
      </c>
      <c r="F30" s="23">
        <v>-1260.4000000000001</v>
      </c>
      <c r="G30" s="23">
        <v>-1772.7</v>
      </c>
      <c r="H30" s="23">
        <v>-2772.4</v>
      </c>
      <c r="I30" s="23">
        <v>-1874</v>
      </c>
      <c r="J30" s="23">
        <v>-2451.6999999999998</v>
      </c>
    </row>
    <row r="31" spans="2:10" ht="22.5" x14ac:dyDescent="0.25">
      <c r="B31" s="8" t="s">
        <v>32</v>
      </c>
      <c r="C31" s="18"/>
      <c r="D31" s="17"/>
      <c r="E31" s="18"/>
      <c r="F31" s="9"/>
      <c r="G31" s="9"/>
      <c r="H31" s="9"/>
      <c r="I31" s="9"/>
      <c r="J31" s="9"/>
    </row>
    <row r="32" spans="2:10" ht="15.75" customHeight="1" x14ac:dyDescent="0.25">
      <c r="B32" s="2" t="s">
        <v>33</v>
      </c>
      <c r="C32" s="18">
        <v>424.3</v>
      </c>
      <c r="D32" s="17">
        <v>265.5</v>
      </c>
      <c r="E32" s="18">
        <v>1682.3</v>
      </c>
      <c r="F32" s="23">
        <v>2759.6</v>
      </c>
      <c r="G32" s="23">
        <v>1876.9</v>
      </c>
      <c r="H32" s="23">
        <v>-4433.8999999999996</v>
      </c>
      <c r="I32" s="23">
        <v>-1212.0999999999999</v>
      </c>
      <c r="J32" s="23">
        <v>1530.2</v>
      </c>
    </row>
    <row r="33" spans="2:10" x14ac:dyDescent="0.25">
      <c r="B33" s="3" t="s">
        <v>34</v>
      </c>
      <c r="C33" s="18">
        <v>424.3</v>
      </c>
      <c r="D33" s="18">
        <v>265.5</v>
      </c>
      <c r="E33" s="18">
        <v>1682.3</v>
      </c>
      <c r="F33" s="24">
        <v>2759.6</v>
      </c>
      <c r="G33" s="24">
        <v>1876.9</v>
      </c>
      <c r="H33" s="24">
        <v>-4433.8999999999996</v>
      </c>
      <c r="I33" s="24">
        <v>-1212.0999999999999</v>
      </c>
      <c r="J33" s="24">
        <v>1530.2</v>
      </c>
    </row>
    <row r="34" spans="2:10" x14ac:dyDescent="0.25">
      <c r="B34" s="3" t="s">
        <v>35</v>
      </c>
      <c r="D34" s="18" t="s">
        <v>43</v>
      </c>
      <c r="E34" s="17" t="s">
        <v>43</v>
      </c>
      <c r="F34" s="13" t="s">
        <v>8</v>
      </c>
      <c r="G34" s="13" t="s">
        <v>8</v>
      </c>
      <c r="H34" s="13" t="s">
        <v>8</v>
      </c>
      <c r="I34" s="13" t="s">
        <v>8</v>
      </c>
      <c r="J34" s="13" t="s">
        <v>8</v>
      </c>
    </row>
    <row r="35" spans="2:10" x14ac:dyDescent="0.25">
      <c r="B35" s="3" t="s">
        <v>36</v>
      </c>
      <c r="D35" s="18" t="s">
        <v>43</v>
      </c>
      <c r="E35" s="19" t="s">
        <v>43</v>
      </c>
      <c r="F35" s="13" t="s">
        <v>8</v>
      </c>
      <c r="G35" s="13" t="s">
        <v>8</v>
      </c>
      <c r="H35" s="13" t="s">
        <v>8</v>
      </c>
      <c r="I35" s="13" t="s">
        <v>8</v>
      </c>
      <c r="J35" s="13" t="s">
        <v>8</v>
      </c>
    </row>
    <row r="36" spans="2:10" x14ac:dyDescent="0.25">
      <c r="B36" s="2" t="s">
        <v>37</v>
      </c>
      <c r="C36" s="18">
        <v>764.2</v>
      </c>
      <c r="D36" s="18">
        <v>1679.7</v>
      </c>
      <c r="E36" s="17">
        <v>3347.2</v>
      </c>
      <c r="F36" s="23">
        <v>3688.6</v>
      </c>
      <c r="G36" s="23">
        <v>3539.9</v>
      </c>
      <c r="H36" s="23">
        <v>-1936.3</v>
      </c>
      <c r="I36" s="25">
        <v>615.1</v>
      </c>
      <c r="J36" s="23">
        <v>4271.3999999999996</v>
      </c>
    </row>
    <row r="37" spans="2:10" x14ac:dyDescent="0.25">
      <c r="B37" s="10" t="s">
        <v>38</v>
      </c>
      <c r="C37" s="18">
        <v>207.2</v>
      </c>
      <c r="D37" s="18">
        <v>921.4</v>
      </c>
      <c r="E37" s="18">
        <v>2623.1</v>
      </c>
      <c r="F37" s="23">
        <v>2534.6999999999998</v>
      </c>
      <c r="G37" s="23">
        <v>2122</v>
      </c>
      <c r="H37" s="23">
        <v>-2823.3</v>
      </c>
      <c r="I37" s="25">
        <v>-303.89999999999998</v>
      </c>
      <c r="J37" s="23">
        <v>1777.6</v>
      </c>
    </row>
    <row r="38" spans="2:10" x14ac:dyDescent="0.25">
      <c r="B38" s="10" t="s">
        <v>35</v>
      </c>
      <c r="C38" s="17">
        <v>557.1</v>
      </c>
      <c r="D38" s="17">
        <v>758.3</v>
      </c>
      <c r="E38" s="18">
        <v>724.1</v>
      </c>
      <c r="F38" s="23">
        <v>1153.9000000000001</v>
      </c>
      <c r="G38" s="23">
        <v>1417.9</v>
      </c>
      <c r="H38" s="25">
        <v>886.9</v>
      </c>
      <c r="I38" s="25">
        <v>919</v>
      </c>
      <c r="J38" s="23">
        <v>2493.8000000000002</v>
      </c>
    </row>
    <row r="39" spans="2:10" x14ac:dyDescent="0.25">
      <c r="B39" s="4" t="s">
        <v>39</v>
      </c>
      <c r="F39" s="24">
        <v>1356.4</v>
      </c>
      <c r="G39" s="24">
        <v>1627.8</v>
      </c>
      <c r="H39" s="24">
        <v>1128.4000000000001</v>
      </c>
      <c r="I39" s="24">
        <v>1177.0999999999999</v>
      </c>
      <c r="J39" s="24">
        <v>2813.5</v>
      </c>
    </row>
    <row r="40" spans="2:10" x14ac:dyDescent="0.25">
      <c r="B40" s="4" t="s">
        <v>40</v>
      </c>
      <c r="C40" s="18"/>
      <c r="D40" s="18"/>
      <c r="E40" s="18"/>
      <c r="F40" s="13">
        <v>-202.5</v>
      </c>
      <c r="G40" s="13">
        <v>-209.9</v>
      </c>
      <c r="H40" s="13">
        <v>-241.5</v>
      </c>
      <c r="I40" s="13">
        <v>-258.2</v>
      </c>
      <c r="J40" s="13">
        <v>-319.5</v>
      </c>
    </row>
    <row r="41" spans="2:10" ht="15.75" thickBot="1" x14ac:dyDescent="0.3">
      <c r="B41" s="11" t="s">
        <v>41</v>
      </c>
      <c r="C41" s="20">
        <v>62.4</v>
      </c>
      <c r="D41" s="20">
        <v>-188.2</v>
      </c>
      <c r="E41" s="20">
        <v>148.4</v>
      </c>
      <c r="F41" s="20">
        <v>-331.4</v>
      </c>
      <c r="G41" s="20">
        <v>-109.8</v>
      </c>
      <c r="H41" s="20">
        <v>-274.89999999999998</v>
      </c>
      <c r="I41" s="20">
        <v>68.5</v>
      </c>
      <c r="J41" s="20">
        <v>289.60000000000002</v>
      </c>
    </row>
    <row r="42" spans="2:10" ht="15.75" thickTop="1" x14ac:dyDescent="0.25"/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opLeftCell="A52" workbookViewId="0">
      <selection activeCell="L51" sqref="L51"/>
    </sheetView>
  </sheetViews>
  <sheetFormatPr defaultRowHeight="15" x14ac:dyDescent="0.25"/>
  <cols>
    <col min="1" max="7" width="16" customWidth="1"/>
    <col min="8" max="8" width="14.28515625" customWidth="1"/>
    <col min="9" max="9" width="14.5703125" customWidth="1"/>
    <col min="10" max="10" width="15.140625" customWidth="1"/>
    <col min="11" max="11" width="11.5703125" customWidth="1"/>
    <col min="12" max="12" width="12.5703125" customWidth="1"/>
    <col min="13" max="13" width="13.5703125" customWidth="1"/>
  </cols>
  <sheetData>
    <row r="2" spans="1:13" x14ac:dyDescent="0.25">
      <c r="A2" s="51"/>
      <c r="B2" s="51"/>
      <c r="C2" s="51"/>
      <c r="D2" s="51"/>
      <c r="E2" s="51"/>
      <c r="F2" s="51"/>
      <c r="G2" s="51"/>
    </row>
    <row r="3" spans="1:13" ht="15.75" thickBot="1" x14ac:dyDescent="0.3">
      <c r="A3" s="184" t="s">
        <v>399</v>
      </c>
      <c r="B3" s="184"/>
      <c r="C3" s="184"/>
      <c r="D3" s="184"/>
      <c r="E3" s="184"/>
      <c r="F3" s="184"/>
      <c r="G3" s="184"/>
    </row>
    <row r="4" spans="1:13" ht="15.75" thickTop="1" x14ac:dyDescent="0.25">
      <c r="A4" s="86" t="s">
        <v>47</v>
      </c>
      <c r="B4" s="86"/>
      <c r="C4" s="86" t="s">
        <v>284</v>
      </c>
      <c r="D4" s="86" t="s">
        <v>45</v>
      </c>
      <c r="E4" s="86" t="s">
        <v>44</v>
      </c>
      <c r="F4" s="86" t="s">
        <v>42</v>
      </c>
      <c r="G4" s="86" t="s">
        <v>387</v>
      </c>
      <c r="H4" s="105" t="s">
        <v>1</v>
      </c>
      <c r="I4" s="105" t="s">
        <v>2</v>
      </c>
      <c r="J4" s="105" t="s">
        <v>3</v>
      </c>
      <c r="K4" s="105" t="s">
        <v>4</v>
      </c>
      <c r="L4" s="105" t="s">
        <v>252</v>
      </c>
      <c r="M4" s="105" t="s">
        <v>253</v>
      </c>
    </row>
    <row r="5" spans="1:13" x14ac:dyDescent="0.25">
      <c r="A5" s="17" t="s">
        <v>54</v>
      </c>
      <c r="B5" s="17"/>
      <c r="C5" s="17">
        <v>914178.11829822406</v>
      </c>
      <c r="D5" s="17">
        <v>936885.366385428</v>
      </c>
      <c r="E5" s="17">
        <v>1251516.7713405401</v>
      </c>
      <c r="F5" s="17">
        <v>1438876.779809</v>
      </c>
      <c r="G5" s="17">
        <v>1704558.0823495199</v>
      </c>
      <c r="H5" s="212">
        <v>1807399</v>
      </c>
      <c r="I5" s="212">
        <v>2319894</v>
      </c>
      <c r="J5" s="212">
        <v>2295088</v>
      </c>
      <c r="K5" s="212">
        <v>2297522</v>
      </c>
      <c r="L5" s="212">
        <v>2609073.3433989999</v>
      </c>
      <c r="M5" s="212">
        <v>2740088.2747192001</v>
      </c>
    </row>
    <row r="6" spans="1:13" x14ac:dyDescent="0.25">
      <c r="A6" s="17" t="s">
        <v>254</v>
      </c>
      <c r="B6" s="17"/>
      <c r="C6" s="17">
        <v>4892.1918594999997</v>
      </c>
      <c r="D6" s="17">
        <v>9782.6214369749996</v>
      </c>
      <c r="E6" s="17">
        <v>8120.7012189999996</v>
      </c>
      <c r="F6" s="17">
        <v>7079.2611859999997</v>
      </c>
      <c r="G6" s="17">
        <v>9294.579146</v>
      </c>
      <c r="H6" s="212">
        <v>9853</v>
      </c>
      <c r="I6" s="212">
        <v>11196</v>
      </c>
      <c r="J6" s="212">
        <v>14408</v>
      </c>
      <c r="K6" s="212">
        <v>14753</v>
      </c>
      <c r="L6" s="212">
        <v>14505.790585000001</v>
      </c>
      <c r="M6" s="212">
        <v>16801.932467999999</v>
      </c>
    </row>
    <row r="7" spans="1:13" x14ac:dyDescent="0.25">
      <c r="A7" s="17" t="s">
        <v>388</v>
      </c>
      <c r="B7" s="17"/>
      <c r="C7" s="17">
        <v>888.15589999999997</v>
      </c>
      <c r="D7" s="17">
        <v>3437.5820699749997</v>
      </c>
      <c r="E7" s="17">
        <v>4455.2062580000002</v>
      </c>
      <c r="F7" s="17">
        <v>3396.2200739999998</v>
      </c>
      <c r="G7" s="17">
        <v>3864.6048270000001</v>
      </c>
      <c r="H7" s="212">
        <v>5024</v>
      </c>
      <c r="I7" s="212">
        <v>5415</v>
      </c>
      <c r="J7" s="212">
        <v>8156</v>
      </c>
      <c r="K7" s="212">
        <v>8973</v>
      </c>
      <c r="L7" s="212">
        <v>8714.3723950000003</v>
      </c>
      <c r="M7" s="212">
        <v>10538.097916000001</v>
      </c>
    </row>
    <row r="8" spans="1:13" x14ac:dyDescent="0.25">
      <c r="A8" s="214" t="s">
        <v>392</v>
      </c>
      <c r="B8" s="214"/>
      <c r="C8" s="214">
        <v>764.70989999999995</v>
      </c>
      <c r="D8" s="214">
        <v>2264.9592699999998</v>
      </c>
      <c r="E8" s="214">
        <v>1687.934771</v>
      </c>
      <c r="F8" s="214">
        <v>0</v>
      </c>
      <c r="G8" s="214">
        <v>0</v>
      </c>
    </row>
    <row r="9" spans="1:13" x14ac:dyDescent="0.25">
      <c r="A9" s="18" t="s">
        <v>272</v>
      </c>
      <c r="B9" s="18"/>
      <c r="C9" s="18">
        <v>123.446</v>
      </c>
      <c r="D9" s="18">
        <v>1172.6227999749999</v>
      </c>
      <c r="E9" s="18">
        <v>2767.271487</v>
      </c>
      <c r="F9" s="18">
        <v>3396.2200739999998</v>
      </c>
      <c r="G9" s="18">
        <v>3864.6048270000001</v>
      </c>
      <c r="H9" s="213">
        <v>5024</v>
      </c>
      <c r="I9" s="213">
        <v>5415</v>
      </c>
      <c r="J9" s="213">
        <v>8156</v>
      </c>
      <c r="K9" s="213">
        <v>8973</v>
      </c>
      <c r="L9" s="213">
        <v>8714.3723950000003</v>
      </c>
      <c r="M9" s="213">
        <v>10538.097916000001</v>
      </c>
    </row>
    <row r="10" spans="1:13" x14ac:dyDescent="0.25">
      <c r="A10" s="17" t="s">
        <v>60</v>
      </c>
      <c r="B10" s="17"/>
      <c r="C10" s="17">
        <v>742.60622899999998</v>
      </c>
      <c r="D10" s="17">
        <v>1063.9134919999999</v>
      </c>
      <c r="E10" s="17">
        <v>1275.9203849999999</v>
      </c>
      <c r="F10" s="17">
        <v>1132.139754</v>
      </c>
      <c r="G10" s="17">
        <v>2166.57656</v>
      </c>
      <c r="H10" s="212">
        <v>2015</v>
      </c>
      <c r="I10" s="212">
        <v>2869</v>
      </c>
      <c r="J10" s="212">
        <v>3035</v>
      </c>
      <c r="K10" s="212">
        <v>2711</v>
      </c>
      <c r="L10" s="212">
        <v>2901.0066959999999</v>
      </c>
      <c r="M10" s="212">
        <v>3190.4053567999999</v>
      </c>
    </row>
    <row r="11" spans="1:13" x14ac:dyDescent="0.25">
      <c r="A11" s="18" t="s">
        <v>257</v>
      </c>
      <c r="B11" s="18"/>
      <c r="C11" s="18">
        <v>742.60622899999998</v>
      </c>
      <c r="D11" s="18">
        <v>1063.9134919999999</v>
      </c>
      <c r="E11" s="18">
        <v>1275.9203849999999</v>
      </c>
      <c r="F11" s="18">
        <v>1132.139754</v>
      </c>
      <c r="G11" s="18">
        <v>2166.57656</v>
      </c>
      <c r="H11" s="213">
        <v>2015</v>
      </c>
      <c r="I11" s="213">
        <v>2869</v>
      </c>
      <c r="J11" s="213">
        <v>3035</v>
      </c>
      <c r="K11" s="212">
        <v>2709</v>
      </c>
      <c r="L11" s="213">
        <v>2901.0066959999999</v>
      </c>
      <c r="M11" s="213">
        <v>3189.4053567999999</v>
      </c>
    </row>
    <row r="12" spans="1:13" x14ac:dyDescent="0.25">
      <c r="A12" s="17" t="s">
        <v>62</v>
      </c>
      <c r="B12" s="17"/>
      <c r="C12" s="17">
        <v>105.268006</v>
      </c>
      <c r="D12" s="17">
        <v>17.889066</v>
      </c>
      <c r="E12" s="17">
        <v>104.951835</v>
      </c>
      <c r="F12" s="17">
        <v>346.52846199999999</v>
      </c>
      <c r="G12" s="17">
        <v>230.850751</v>
      </c>
      <c r="H12" s="212">
        <v>419</v>
      </c>
      <c r="I12" s="212">
        <v>246</v>
      </c>
      <c r="J12" s="212">
        <v>192</v>
      </c>
      <c r="K12" s="212">
        <v>109</v>
      </c>
      <c r="L12" s="212">
        <v>85.327432000000002</v>
      </c>
      <c r="M12" s="212">
        <v>85.327432000000002</v>
      </c>
    </row>
    <row r="13" spans="1:13" x14ac:dyDescent="0.25">
      <c r="A13" s="17" t="s">
        <v>273</v>
      </c>
      <c r="B13" s="17"/>
      <c r="C13" s="17">
        <v>1842.5259814999999</v>
      </c>
      <c r="D13" s="17">
        <v>4697.6880250000004</v>
      </c>
      <c r="E13" s="17">
        <v>1783.0574810000001</v>
      </c>
      <c r="F13" s="17">
        <v>2065.3313250000001</v>
      </c>
      <c r="G13" s="17">
        <v>2382.4126839999999</v>
      </c>
      <c r="H13" s="212">
        <v>2243</v>
      </c>
      <c r="I13" s="212">
        <v>2629</v>
      </c>
      <c r="J13" s="212">
        <v>3025</v>
      </c>
      <c r="K13" s="212">
        <v>2962</v>
      </c>
      <c r="L13" s="212">
        <v>2804.5840619999999</v>
      </c>
      <c r="M13" s="212">
        <v>3169.5672496000002</v>
      </c>
    </row>
    <row r="14" spans="1:13" x14ac:dyDescent="0.25">
      <c r="A14" s="17" t="s">
        <v>259</v>
      </c>
      <c r="B14" s="17"/>
      <c r="C14" s="17">
        <v>1313.635743</v>
      </c>
      <c r="D14" s="17">
        <v>565.54878399999996</v>
      </c>
      <c r="E14" s="17">
        <v>501.56526000000002</v>
      </c>
      <c r="F14" s="17">
        <v>139.041571</v>
      </c>
      <c r="G14" s="17">
        <v>650.13432399999999</v>
      </c>
      <c r="H14" s="212">
        <v>152</v>
      </c>
      <c r="I14" s="212">
        <v>37</v>
      </c>
      <c r="J14" s="212">
        <v>0</v>
      </c>
      <c r="K14" s="212">
        <v>0</v>
      </c>
      <c r="L14" s="212">
        <v>0.5</v>
      </c>
      <c r="M14" s="212">
        <v>0.5</v>
      </c>
    </row>
    <row r="15" spans="1:13" x14ac:dyDescent="0.25">
      <c r="A15" s="17" t="s">
        <v>389</v>
      </c>
      <c r="B15" s="17"/>
      <c r="C15" s="17">
        <v>909285.92643872404</v>
      </c>
      <c r="D15" s="17">
        <v>927102.74494845304</v>
      </c>
      <c r="E15" s="17">
        <v>1243396.07012154</v>
      </c>
      <c r="F15" s="17">
        <v>1431797.518623</v>
      </c>
      <c r="G15" s="17">
        <v>1695263.5032035201</v>
      </c>
      <c r="H15" s="212">
        <v>1797545</v>
      </c>
      <c r="I15" s="212">
        <v>2308699</v>
      </c>
      <c r="J15" s="212">
        <v>2280680</v>
      </c>
      <c r="K15" s="212">
        <v>2282769</v>
      </c>
      <c r="L15" s="212">
        <v>2594567.5528139998</v>
      </c>
      <c r="M15" s="212">
        <v>2723286.6422512</v>
      </c>
    </row>
    <row r="16" spans="1:13" x14ac:dyDescent="0.25">
      <c r="A16" s="17" t="s">
        <v>78</v>
      </c>
      <c r="B16" s="17"/>
      <c r="C16" s="17">
        <v>898911.24909272394</v>
      </c>
      <c r="D16" s="17">
        <v>904830.55995009001</v>
      </c>
      <c r="E16" s="17">
        <v>1226621.2549050001</v>
      </c>
      <c r="F16" s="17">
        <v>1416229.6331100001</v>
      </c>
      <c r="G16" s="17">
        <v>1678352.1979835201</v>
      </c>
      <c r="H16" s="212">
        <v>1775800</v>
      </c>
      <c r="I16" s="212">
        <v>2284037</v>
      </c>
      <c r="J16" s="212">
        <v>2256225</v>
      </c>
      <c r="K16" s="212">
        <v>2261343</v>
      </c>
      <c r="L16" s="212">
        <v>2563776.4915109999</v>
      </c>
      <c r="M16" s="212">
        <v>2694213.9932088</v>
      </c>
    </row>
    <row r="17" spans="1:13" x14ac:dyDescent="0.25">
      <c r="A17" s="18" t="s">
        <v>260</v>
      </c>
      <c r="B17" s="18"/>
      <c r="C17" s="18">
        <v>847541.55407797999</v>
      </c>
      <c r="D17" s="18">
        <v>836969.19571600005</v>
      </c>
      <c r="E17" s="18">
        <v>1115198.244582</v>
      </c>
      <c r="F17" s="18">
        <v>1361035.991654</v>
      </c>
      <c r="G17" s="18">
        <v>1573116.9193975201</v>
      </c>
      <c r="H17" s="213">
        <v>1643657</v>
      </c>
      <c r="I17" s="213">
        <v>2176308</v>
      </c>
      <c r="J17" s="213">
        <v>2164311</v>
      </c>
      <c r="K17" s="213">
        <v>2182328</v>
      </c>
      <c r="L17" s="213">
        <v>2475680.2622719998</v>
      </c>
      <c r="M17" s="213">
        <v>2629476.8098176001</v>
      </c>
    </row>
    <row r="18" spans="1:13" x14ac:dyDescent="0.25">
      <c r="A18" s="18" t="s">
        <v>261</v>
      </c>
      <c r="B18" s="18"/>
      <c r="C18" s="18">
        <v>8217.8544967439993</v>
      </c>
      <c r="D18" s="18">
        <v>18622.067501090001</v>
      </c>
      <c r="E18" s="18">
        <v>34419.304734999998</v>
      </c>
      <c r="F18" s="18">
        <v>280.33445399999999</v>
      </c>
      <c r="G18" s="18">
        <v>103.323768</v>
      </c>
      <c r="H18" s="213">
        <v>0</v>
      </c>
      <c r="I18" s="213">
        <v>0</v>
      </c>
      <c r="J18" s="213">
        <v>168</v>
      </c>
      <c r="K18" s="213">
        <v>0</v>
      </c>
      <c r="L18" s="213">
        <v>0</v>
      </c>
      <c r="M18" s="213">
        <v>0</v>
      </c>
    </row>
    <row r="19" spans="1:13" x14ac:dyDescent="0.25">
      <c r="A19" s="18" t="s">
        <v>262</v>
      </c>
      <c r="B19" s="18"/>
      <c r="C19" s="18">
        <v>43151.840517999997</v>
      </c>
      <c r="D19" s="18">
        <v>49239.296733000003</v>
      </c>
      <c r="E19" s="18">
        <v>77003.705587999997</v>
      </c>
      <c r="F19" s="18">
        <v>54913.307002000001</v>
      </c>
      <c r="G19" s="18">
        <v>105131.954818</v>
      </c>
      <c r="H19" s="213">
        <v>132143</v>
      </c>
      <c r="I19" s="213">
        <v>107729</v>
      </c>
      <c r="J19" s="213">
        <v>91747</v>
      </c>
      <c r="K19" s="213">
        <v>79015</v>
      </c>
      <c r="L19" s="213">
        <v>88096.229238999993</v>
      </c>
      <c r="M19" s="213">
        <v>64703.783391199999</v>
      </c>
    </row>
    <row r="20" spans="1:13" x14ac:dyDescent="0.25">
      <c r="A20" s="17" t="s">
        <v>79</v>
      </c>
      <c r="B20" s="17"/>
      <c r="C20" s="17">
        <v>10374.677346</v>
      </c>
      <c r="D20" s="17">
        <v>22272.184998362998</v>
      </c>
      <c r="E20" s="17">
        <v>16774.815216540002</v>
      </c>
      <c r="F20" s="17">
        <v>15567.885512999999</v>
      </c>
      <c r="G20" s="17">
        <v>16911.305219999998</v>
      </c>
      <c r="H20" s="212">
        <v>21745</v>
      </c>
      <c r="I20" s="212">
        <v>24662</v>
      </c>
      <c r="J20" s="212">
        <v>24455</v>
      </c>
      <c r="K20" s="212">
        <v>21426</v>
      </c>
      <c r="L20" s="212">
        <v>30791.061302999999</v>
      </c>
      <c r="M20" s="212">
        <v>29072.6490424</v>
      </c>
    </row>
    <row r="21" spans="1:13" x14ac:dyDescent="0.25">
      <c r="A21" s="17" t="s">
        <v>80</v>
      </c>
      <c r="B21" s="17"/>
      <c r="C21" s="17">
        <v>0</v>
      </c>
      <c r="D21" s="17">
        <v>0</v>
      </c>
      <c r="E21" s="17">
        <v>0</v>
      </c>
      <c r="F21" s="17">
        <v>406.12613900000002</v>
      </c>
      <c r="G21" s="17">
        <v>1070.3781280000001</v>
      </c>
      <c r="H21" s="212">
        <v>1877</v>
      </c>
      <c r="I21" s="212">
        <v>3244</v>
      </c>
      <c r="J21" s="212">
        <v>4613</v>
      </c>
      <c r="K21" s="212">
        <v>3759</v>
      </c>
      <c r="L21" s="212">
        <v>3294.5061559999999</v>
      </c>
      <c r="M21" s="212">
        <v>4362.5049247999996</v>
      </c>
    </row>
    <row r="22" spans="1:13" x14ac:dyDescent="0.25">
      <c r="A22" s="18" t="s">
        <v>83</v>
      </c>
      <c r="B22" s="18"/>
      <c r="C22" s="18">
        <v>0</v>
      </c>
      <c r="D22" s="18">
        <v>0</v>
      </c>
      <c r="E22" s="18">
        <v>0</v>
      </c>
      <c r="F22" s="18">
        <v>406.12613900000002</v>
      </c>
      <c r="G22" s="18">
        <v>482.41761400000001</v>
      </c>
      <c r="H22" s="213">
        <v>970</v>
      </c>
      <c r="I22" s="213">
        <v>831</v>
      </c>
      <c r="J22" s="213">
        <v>3812</v>
      </c>
      <c r="K22" s="212">
        <v>2929</v>
      </c>
      <c r="L22" s="213">
        <v>2620.1962490000001</v>
      </c>
      <c r="M22" s="213">
        <v>3851.9569992000002</v>
      </c>
    </row>
    <row r="23" spans="1:13" x14ac:dyDescent="0.25">
      <c r="A23" s="18" t="s">
        <v>81</v>
      </c>
      <c r="B23" s="18"/>
      <c r="C23" s="18">
        <v>0</v>
      </c>
      <c r="D23" s="18">
        <v>0</v>
      </c>
      <c r="E23" s="18">
        <v>0</v>
      </c>
      <c r="F23" s="18">
        <v>0</v>
      </c>
      <c r="G23" s="18">
        <v>587.96051399999999</v>
      </c>
      <c r="H23" s="213">
        <v>907</v>
      </c>
      <c r="I23" s="213">
        <v>2413</v>
      </c>
      <c r="J23" s="213">
        <v>801</v>
      </c>
      <c r="K23" s="212">
        <v>830</v>
      </c>
      <c r="L23" s="213">
        <v>674.30990699999995</v>
      </c>
      <c r="M23" s="213">
        <v>510.54792559999999</v>
      </c>
    </row>
    <row r="24" spans="1:13" x14ac:dyDescent="0.25">
      <c r="A24" s="17" t="s">
        <v>84</v>
      </c>
      <c r="B24" s="17"/>
      <c r="C24" s="17">
        <v>6344.6737080000003</v>
      </c>
      <c r="D24" s="17">
        <v>15073.406589363</v>
      </c>
      <c r="E24" s="17">
        <v>15622.370790540001</v>
      </c>
      <c r="F24" s="17">
        <v>13963.839963</v>
      </c>
      <c r="G24" s="17">
        <v>12477.187456</v>
      </c>
      <c r="H24" s="212">
        <v>16439</v>
      </c>
      <c r="I24" s="212">
        <v>18093</v>
      </c>
      <c r="J24" s="212">
        <v>16124</v>
      </c>
      <c r="K24" s="212">
        <v>14755</v>
      </c>
      <c r="L24" s="212">
        <v>16878.671139999999</v>
      </c>
      <c r="M24" s="212">
        <v>15720.336912000001</v>
      </c>
    </row>
    <row r="25" spans="1:13" x14ac:dyDescent="0.25">
      <c r="A25" s="18" t="s">
        <v>85</v>
      </c>
      <c r="B25" s="18"/>
      <c r="C25" s="18">
        <v>4836.721039</v>
      </c>
      <c r="D25" s="18">
        <v>12782.440372362998</v>
      </c>
      <c r="E25" s="18">
        <v>12694.81006754</v>
      </c>
      <c r="F25" s="18">
        <v>12087.668538</v>
      </c>
      <c r="G25" s="18">
        <v>10082.059309</v>
      </c>
      <c r="H25" s="213">
        <v>15191</v>
      </c>
      <c r="I25" s="213">
        <v>14416</v>
      </c>
      <c r="J25" s="213">
        <v>14757</v>
      </c>
      <c r="K25" s="212">
        <v>13451</v>
      </c>
      <c r="L25" s="213">
        <v>14469.154637</v>
      </c>
      <c r="M25" s="213">
        <v>13734.223709600001</v>
      </c>
    </row>
    <row r="26" spans="1:13" x14ac:dyDescent="0.25">
      <c r="A26" s="18" t="s">
        <v>86</v>
      </c>
      <c r="B26" s="18"/>
      <c r="C26" s="18">
        <v>1507.952669</v>
      </c>
      <c r="D26" s="18">
        <v>2290.9662170000001</v>
      </c>
      <c r="E26" s="18">
        <v>2927.5607230000001</v>
      </c>
      <c r="F26" s="18">
        <v>1876.171425</v>
      </c>
      <c r="G26" s="18">
        <v>2395.1281469999999</v>
      </c>
      <c r="H26" s="213">
        <v>1248</v>
      </c>
      <c r="I26" s="213">
        <v>3677</v>
      </c>
      <c r="J26" s="213">
        <v>1368</v>
      </c>
      <c r="K26" s="212">
        <v>1304</v>
      </c>
      <c r="L26" s="213">
        <v>2409.5165029999998</v>
      </c>
      <c r="M26" s="213">
        <v>1986.3132023999999</v>
      </c>
    </row>
    <row r="27" spans="1:13" x14ac:dyDescent="0.25">
      <c r="A27" s="17" t="s">
        <v>87</v>
      </c>
      <c r="B27" s="17"/>
      <c r="C27" s="17">
        <v>0</v>
      </c>
      <c r="D27" s="17">
        <v>0</v>
      </c>
      <c r="E27" s="17">
        <v>0</v>
      </c>
      <c r="F27" s="17">
        <v>0.40305000000000002</v>
      </c>
      <c r="G27" s="17">
        <v>0.1925</v>
      </c>
      <c r="H27" s="212">
        <v>0</v>
      </c>
      <c r="I27" s="212">
        <v>1</v>
      </c>
      <c r="J27" s="212">
        <v>3</v>
      </c>
      <c r="K27" s="212">
        <v>62</v>
      </c>
      <c r="L27" s="212">
        <v>11.419841999999999</v>
      </c>
      <c r="M27" s="212">
        <v>40.635873599999996</v>
      </c>
    </row>
    <row r="28" spans="1:13" ht="15.75" thickBot="1" x14ac:dyDescent="0.3">
      <c r="A28" s="93" t="s">
        <v>51</v>
      </c>
      <c r="B28" s="93"/>
      <c r="C28" s="93">
        <v>4030.0036380000001</v>
      </c>
      <c r="D28" s="93">
        <v>7198.7784089999996</v>
      </c>
      <c r="E28" s="93">
        <v>1152.444426</v>
      </c>
      <c r="F28" s="93">
        <v>1197.516361</v>
      </c>
      <c r="G28" s="93">
        <v>3363.5471360000001</v>
      </c>
      <c r="H28" s="110">
        <v>3428</v>
      </c>
      <c r="I28" s="110">
        <v>3324</v>
      </c>
      <c r="J28" s="110">
        <v>3714</v>
      </c>
      <c r="K28" s="110">
        <v>2850</v>
      </c>
      <c r="L28" s="110">
        <v>10606.464164999999</v>
      </c>
      <c r="M28" s="110">
        <v>8949.3713320000006</v>
      </c>
    </row>
    <row r="29" spans="1:13" ht="15.75" thickTop="1" x14ac:dyDescent="0.25"/>
    <row r="32" spans="1:13" ht="15.75" thickBot="1" x14ac:dyDescent="0.3">
      <c r="A32" s="184" t="s">
        <v>400</v>
      </c>
      <c r="B32" s="184"/>
      <c r="C32" s="184"/>
      <c r="D32" s="184"/>
      <c r="E32" s="184"/>
      <c r="F32" s="184"/>
      <c r="G32" s="184"/>
    </row>
    <row r="33" spans="1:13" ht="15.75" thickTop="1" x14ac:dyDescent="0.25">
      <c r="A33" s="86" t="s">
        <v>47</v>
      </c>
      <c r="B33" s="86"/>
      <c r="C33" s="86" t="s">
        <v>284</v>
      </c>
      <c r="D33" s="86" t="s">
        <v>45</v>
      </c>
      <c r="E33" s="86" t="s">
        <v>44</v>
      </c>
      <c r="F33" s="86" t="s">
        <v>42</v>
      </c>
      <c r="G33" s="86" t="s">
        <v>387</v>
      </c>
      <c r="H33" s="86" t="s">
        <v>1</v>
      </c>
      <c r="I33" s="86" t="s">
        <v>2</v>
      </c>
      <c r="J33" s="86" t="s">
        <v>3</v>
      </c>
      <c r="K33" s="86" t="s">
        <v>4</v>
      </c>
      <c r="L33" s="86" t="s">
        <v>252</v>
      </c>
      <c r="M33" s="86" t="s">
        <v>253</v>
      </c>
    </row>
    <row r="34" spans="1:13" x14ac:dyDescent="0.25">
      <c r="A34" s="17" t="s">
        <v>54</v>
      </c>
      <c r="B34" s="17"/>
      <c r="C34" s="17">
        <f>+C5/$C$5*100</f>
        <v>100</v>
      </c>
      <c r="D34" s="17">
        <f>+D5/$D$5*100</f>
        <v>100</v>
      </c>
      <c r="E34" s="17">
        <f>+E5/$E$5*100</f>
        <v>100</v>
      </c>
      <c r="F34" s="17">
        <f>+F5/$F$5*100</f>
        <v>100</v>
      </c>
      <c r="G34" s="17">
        <f>+G5/$G$5*100</f>
        <v>100</v>
      </c>
      <c r="H34" s="17">
        <f>+H5/$H$5*100</f>
        <v>100</v>
      </c>
      <c r="I34" s="17">
        <f>+I5/$I$5*100</f>
        <v>100</v>
      </c>
      <c r="J34" s="17">
        <f>+J5/$J$5*100</f>
        <v>100</v>
      </c>
      <c r="K34" s="17">
        <f>+K5/$K$5*100</f>
        <v>100</v>
      </c>
      <c r="L34" s="17">
        <f>+L5/$L$5*100</f>
        <v>100</v>
      </c>
      <c r="M34" s="17">
        <f>+M5/$M$5*100</f>
        <v>100</v>
      </c>
    </row>
    <row r="35" spans="1:13" x14ac:dyDescent="0.25">
      <c r="A35" s="17" t="s">
        <v>254</v>
      </c>
      <c r="B35" s="17"/>
      <c r="C35" s="219">
        <f t="shared" ref="C35:C57" si="0">+C6/$C$5*100</f>
        <v>0.53514646233351038</v>
      </c>
      <c r="D35" s="219">
        <f t="shared" ref="D35:D57" si="1">+D6/$D$5*100</f>
        <v>1.0441641835774496</v>
      </c>
      <c r="E35" s="219">
        <f t="shared" ref="E35:E57" si="2">+E6/$E$5*100</f>
        <v>0.64886874910207193</v>
      </c>
      <c r="F35" s="219">
        <f t="shared" ref="F35:F57" si="3">+F6/$F$5*100</f>
        <v>0.491999126356026</v>
      </c>
      <c r="G35" s="219">
        <f t="shared" ref="G35:G57" si="4">+G6/$G$5*100</f>
        <v>0.54527793697640303</v>
      </c>
      <c r="H35" s="219">
        <f t="shared" ref="H35:H57" si="5">+H6/$H$5*100</f>
        <v>0.54514802763529246</v>
      </c>
      <c r="I35" s="219">
        <f t="shared" ref="I35:I57" si="6">+I6/$I$5*100</f>
        <v>0.48260825710140204</v>
      </c>
      <c r="J35" s="219">
        <f t="shared" ref="J35:J57" si="7">+J6/$J$5*100</f>
        <v>0.62777549270441912</v>
      </c>
      <c r="K35" s="219">
        <f t="shared" ref="K35:K57" si="8">+K6/$K$5*100</f>
        <v>0.64212660422838175</v>
      </c>
      <c r="L35" s="219">
        <f t="shared" ref="L35:L57" si="9">+L6/$L$5*100</f>
        <v>0.55597481081549116</v>
      </c>
      <c r="M35" s="219">
        <f t="shared" ref="M35:M57" si="10">+M6/$M$5*100</f>
        <v>0.6131894590046314</v>
      </c>
    </row>
    <row r="36" spans="1:13" x14ac:dyDescent="0.25">
      <c r="A36" s="17" t="s">
        <v>388</v>
      </c>
      <c r="B36" s="17"/>
      <c r="C36" s="219">
        <f t="shared" si="0"/>
        <v>9.715348488687682E-2</v>
      </c>
      <c r="D36" s="219">
        <f t="shared" si="1"/>
        <v>0.36691597428161798</v>
      </c>
      <c r="E36" s="219">
        <f t="shared" si="2"/>
        <v>0.35598454291810128</v>
      </c>
      <c r="F36" s="219">
        <f t="shared" si="3"/>
        <v>0.23603272508510581</v>
      </c>
      <c r="G36" s="219">
        <f t="shared" si="4"/>
        <v>0.2267218035582059</v>
      </c>
      <c r="H36" s="219">
        <f t="shared" si="5"/>
        <v>0.27796850612399365</v>
      </c>
      <c r="I36" s="219">
        <f t="shared" si="6"/>
        <v>0.23341583710290212</v>
      </c>
      <c r="J36" s="219">
        <f t="shared" si="7"/>
        <v>0.35536763731935334</v>
      </c>
      <c r="K36" s="219">
        <f t="shared" si="8"/>
        <v>0.39055121126152437</v>
      </c>
      <c r="L36" s="219">
        <f t="shared" si="9"/>
        <v>0.33400258436764574</v>
      </c>
      <c r="M36" s="219">
        <f t="shared" si="10"/>
        <v>0.38458972337597147</v>
      </c>
    </row>
    <row r="37" spans="1:13" x14ac:dyDescent="0.25">
      <c r="A37" s="214" t="s">
        <v>392</v>
      </c>
      <c r="B37" s="214"/>
      <c r="C37" s="220">
        <f t="shared" si="0"/>
        <v>8.3649989503526437E-2</v>
      </c>
      <c r="D37" s="220">
        <f t="shared" si="1"/>
        <v>0.24175415170997686</v>
      </c>
      <c r="E37" s="220">
        <f t="shared" si="2"/>
        <v>0.13487112675222068</v>
      </c>
      <c r="F37" s="220">
        <f t="shared" si="3"/>
        <v>0</v>
      </c>
      <c r="G37" s="220">
        <f t="shared" si="4"/>
        <v>0</v>
      </c>
      <c r="H37" s="220">
        <f t="shared" si="5"/>
        <v>0</v>
      </c>
      <c r="I37" s="220">
        <f t="shared" si="6"/>
        <v>0</v>
      </c>
      <c r="J37" s="220">
        <f t="shared" si="7"/>
        <v>0</v>
      </c>
      <c r="K37" s="220">
        <f t="shared" si="8"/>
        <v>0</v>
      </c>
      <c r="L37" s="220">
        <f t="shared" si="9"/>
        <v>0</v>
      </c>
      <c r="M37" s="220">
        <f t="shared" si="10"/>
        <v>0</v>
      </c>
    </row>
    <row r="38" spans="1:13" x14ac:dyDescent="0.25">
      <c r="A38" s="18" t="s">
        <v>272</v>
      </c>
      <c r="B38" s="18"/>
      <c r="C38" s="221">
        <f t="shared" si="0"/>
        <v>1.3503495383350373E-2</v>
      </c>
      <c r="D38" s="221">
        <f t="shared" si="1"/>
        <v>0.12516182257164118</v>
      </c>
      <c r="E38" s="221">
        <f t="shared" si="2"/>
        <v>0.22111341616588054</v>
      </c>
      <c r="F38" s="221">
        <f t="shared" si="3"/>
        <v>0.23603272508510581</v>
      </c>
      <c r="G38" s="221">
        <f t="shared" si="4"/>
        <v>0.2267218035582059</v>
      </c>
      <c r="H38" s="221">
        <f t="shared" si="5"/>
        <v>0.27796850612399365</v>
      </c>
      <c r="I38" s="221">
        <f t="shared" si="6"/>
        <v>0.23341583710290212</v>
      </c>
      <c r="J38" s="221">
        <f t="shared" si="7"/>
        <v>0.35536763731935334</v>
      </c>
      <c r="K38" s="221">
        <f t="shared" si="8"/>
        <v>0.39055121126152437</v>
      </c>
      <c r="L38" s="221">
        <f t="shared" si="9"/>
        <v>0.33400258436764574</v>
      </c>
      <c r="M38" s="221">
        <f t="shared" si="10"/>
        <v>0.38458972337597147</v>
      </c>
    </row>
    <row r="39" spans="1:13" x14ac:dyDescent="0.25">
      <c r="A39" s="17" t="s">
        <v>60</v>
      </c>
      <c r="B39" s="17"/>
      <c r="C39" s="219">
        <f t="shared" si="0"/>
        <v>8.1232115945018307E-2</v>
      </c>
      <c r="D39" s="219">
        <f t="shared" si="1"/>
        <v>0.11355855584602155</v>
      </c>
      <c r="E39" s="219">
        <f t="shared" si="2"/>
        <v>0.1019499230228709</v>
      </c>
      <c r="F39" s="219">
        <f t="shared" si="3"/>
        <v>7.8682189461024107E-2</v>
      </c>
      <c r="G39" s="219">
        <f t="shared" si="4"/>
        <v>0.12710488322073751</v>
      </c>
      <c r="H39" s="219">
        <f t="shared" si="5"/>
        <v>0.11148617433117977</v>
      </c>
      <c r="I39" s="219">
        <f t="shared" si="6"/>
        <v>0.12366944351767796</v>
      </c>
      <c r="J39" s="219">
        <f t="shared" si="7"/>
        <v>0.13223893811479126</v>
      </c>
      <c r="K39" s="219">
        <f t="shared" si="8"/>
        <v>0.11799669382926475</v>
      </c>
      <c r="L39" s="219">
        <f t="shared" si="9"/>
        <v>0.11118915853169081</v>
      </c>
      <c r="M39" s="219">
        <f t="shared" si="10"/>
        <v>0.11643440053503194</v>
      </c>
    </row>
    <row r="40" spans="1:13" x14ac:dyDescent="0.25">
      <c r="A40" s="18" t="s">
        <v>257</v>
      </c>
      <c r="B40" s="18"/>
      <c r="C40" s="221">
        <f t="shared" si="0"/>
        <v>8.1232115945018307E-2</v>
      </c>
      <c r="D40" s="221">
        <f t="shared" si="1"/>
        <v>0.11355855584602155</v>
      </c>
      <c r="E40" s="221">
        <f t="shared" si="2"/>
        <v>0.1019499230228709</v>
      </c>
      <c r="F40" s="221">
        <f t="shared" si="3"/>
        <v>7.8682189461024107E-2</v>
      </c>
      <c r="G40" s="221">
        <f t="shared" si="4"/>
        <v>0.12710488322073751</v>
      </c>
      <c r="H40" s="221">
        <f t="shared" si="5"/>
        <v>0.11148617433117977</v>
      </c>
      <c r="I40" s="221">
        <f t="shared" si="6"/>
        <v>0.12366944351767796</v>
      </c>
      <c r="J40" s="221">
        <f t="shared" si="7"/>
        <v>0.13223893811479126</v>
      </c>
      <c r="K40" s="221">
        <f t="shared" si="8"/>
        <v>0.11790964352027966</v>
      </c>
      <c r="L40" s="221">
        <f t="shared" si="9"/>
        <v>0.11118915853169081</v>
      </c>
      <c r="M40" s="221">
        <f t="shared" si="10"/>
        <v>0.11639790536043387</v>
      </c>
    </row>
    <row r="41" spans="1:13" x14ac:dyDescent="0.25">
      <c r="A41" s="17" t="s">
        <v>62</v>
      </c>
      <c r="B41" s="17"/>
      <c r="C41" s="219">
        <f t="shared" si="0"/>
        <v>1.1515043282370425E-2</v>
      </c>
      <c r="D41" s="219">
        <f t="shared" si="1"/>
        <v>1.9094188725582641E-3</v>
      </c>
      <c r="E41" s="219">
        <f t="shared" si="2"/>
        <v>8.3859711194747069E-3</v>
      </c>
      <c r="F41" s="219">
        <f t="shared" si="3"/>
        <v>2.4083261809673448E-2</v>
      </c>
      <c r="G41" s="219">
        <f t="shared" si="4"/>
        <v>1.3543143726836291E-2</v>
      </c>
      <c r="H41" s="219">
        <f t="shared" si="5"/>
        <v>2.3182484885739121E-2</v>
      </c>
      <c r="I41" s="219">
        <f t="shared" si="6"/>
        <v>1.0603932765893614E-2</v>
      </c>
      <c r="J41" s="219">
        <f t="shared" si="7"/>
        <v>8.3656922958945373E-3</v>
      </c>
      <c r="K41" s="219">
        <f t="shared" si="8"/>
        <v>4.7442418396864104E-3</v>
      </c>
      <c r="L41" s="219">
        <f t="shared" si="9"/>
        <v>3.2704113978198378E-3</v>
      </c>
      <c r="M41" s="219">
        <f t="shared" si="10"/>
        <v>3.1140395288448957E-3</v>
      </c>
    </row>
    <row r="42" spans="1:13" x14ac:dyDescent="0.25">
      <c r="A42" s="17" t="s">
        <v>273</v>
      </c>
      <c r="B42" s="17"/>
      <c r="C42" s="219">
        <f t="shared" si="0"/>
        <v>0.20154999825744346</v>
      </c>
      <c r="D42" s="219">
        <f t="shared" si="1"/>
        <v>0.50141545524657116</v>
      </c>
      <c r="E42" s="219">
        <f t="shared" si="2"/>
        <v>0.14247172086156779</v>
      </c>
      <c r="F42" s="219">
        <f t="shared" si="3"/>
        <v>0.14353774791432503</v>
      </c>
      <c r="G42" s="219">
        <f t="shared" si="4"/>
        <v>0.13976717535586364</v>
      </c>
      <c r="H42" s="219">
        <f t="shared" si="5"/>
        <v>0.12410098710909988</v>
      </c>
      <c r="I42" s="219">
        <f t="shared" si="6"/>
        <v>0.11332414325826957</v>
      </c>
      <c r="J42" s="219">
        <f t="shared" si="7"/>
        <v>0.13180322497438007</v>
      </c>
      <c r="K42" s="219">
        <f t="shared" si="8"/>
        <v>0.12892150760689125</v>
      </c>
      <c r="L42" s="219">
        <f t="shared" si="9"/>
        <v>0.10749349262624776</v>
      </c>
      <c r="M42" s="219">
        <f t="shared" si="10"/>
        <v>0.11567391017447468</v>
      </c>
    </row>
    <row r="43" spans="1:13" x14ac:dyDescent="0.25">
      <c r="A43" s="17" t="s">
        <v>259</v>
      </c>
      <c r="B43" s="17"/>
      <c r="C43" s="219">
        <f t="shared" si="0"/>
        <v>0.14369581996180142</v>
      </c>
      <c r="D43" s="219">
        <f t="shared" si="1"/>
        <v>6.0364779330680372E-2</v>
      </c>
      <c r="E43" s="219">
        <f t="shared" si="2"/>
        <v>4.0076591180057235E-2</v>
      </c>
      <c r="F43" s="219">
        <f t="shared" si="3"/>
        <v>9.6632020858976354E-3</v>
      </c>
      <c r="G43" s="219">
        <f t="shared" si="4"/>
        <v>3.8140931114759739E-2</v>
      </c>
      <c r="H43" s="219">
        <f t="shared" si="5"/>
        <v>8.4098751852800628E-3</v>
      </c>
      <c r="I43" s="219">
        <f t="shared" si="6"/>
        <v>1.5949004566587954E-3</v>
      </c>
      <c r="J43" s="219">
        <f t="shared" si="7"/>
        <v>0</v>
      </c>
      <c r="K43" s="219">
        <f t="shared" si="8"/>
        <v>0</v>
      </c>
      <c r="L43" s="219">
        <f t="shared" si="9"/>
        <v>1.9163892087012753E-5</v>
      </c>
      <c r="M43" s="219">
        <f t="shared" si="10"/>
        <v>1.8247587299034708E-5</v>
      </c>
    </row>
    <row r="44" spans="1:13" x14ac:dyDescent="0.25">
      <c r="A44" s="17" t="s">
        <v>389</v>
      </c>
      <c r="B44" s="17"/>
      <c r="C44" s="219">
        <f t="shared" si="0"/>
        <v>99.464853537666485</v>
      </c>
      <c r="D44" s="219">
        <f t="shared" si="1"/>
        <v>98.95583581642255</v>
      </c>
      <c r="E44" s="219">
        <f t="shared" si="2"/>
        <v>99.351131250897922</v>
      </c>
      <c r="F44" s="219">
        <f t="shared" si="3"/>
        <v>99.508000873643979</v>
      </c>
      <c r="G44" s="219">
        <f t="shared" si="4"/>
        <v>99.45472206302361</v>
      </c>
      <c r="H44" s="219">
        <f t="shared" si="5"/>
        <v>99.454796644238485</v>
      </c>
      <c r="I44" s="219">
        <f t="shared" si="6"/>
        <v>99.517434848316341</v>
      </c>
      <c r="J44" s="219">
        <f t="shared" si="7"/>
        <v>99.372224507295584</v>
      </c>
      <c r="K44" s="219">
        <f t="shared" si="8"/>
        <v>99.35787339577162</v>
      </c>
      <c r="L44" s="219">
        <f t="shared" si="9"/>
        <v>99.444025189184501</v>
      </c>
      <c r="M44" s="219">
        <f t="shared" si="10"/>
        <v>99.386821489547756</v>
      </c>
    </row>
    <row r="45" spans="1:13" x14ac:dyDescent="0.25">
      <c r="A45" s="17" t="s">
        <v>78</v>
      </c>
      <c r="B45" s="17"/>
      <c r="C45" s="219">
        <f t="shared" si="0"/>
        <v>98.329989648634339</v>
      </c>
      <c r="D45" s="219">
        <f t="shared" si="1"/>
        <v>96.5785775308875</v>
      </c>
      <c r="E45" s="219">
        <f t="shared" si="2"/>
        <v>98.010772447829552</v>
      </c>
      <c r="F45" s="219">
        <f t="shared" si="3"/>
        <v>98.426053779114696</v>
      </c>
      <c r="G45" s="219">
        <f t="shared" si="4"/>
        <v>98.462599506736765</v>
      </c>
      <c r="H45" s="219">
        <f t="shared" si="5"/>
        <v>98.251686539607476</v>
      </c>
      <c r="I45" s="219">
        <f t="shared" si="6"/>
        <v>98.454369035826645</v>
      </c>
      <c r="J45" s="219">
        <f t="shared" si="7"/>
        <v>98.306688022420047</v>
      </c>
      <c r="K45" s="219">
        <f t="shared" si="8"/>
        <v>98.425303435614538</v>
      </c>
      <c r="L45" s="219">
        <f t="shared" si="9"/>
        <v>98.263872037073938</v>
      </c>
      <c r="M45" s="219">
        <f t="shared" si="10"/>
        <v>98.325810086716956</v>
      </c>
    </row>
    <row r="46" spans="1:13" x14ac:dyDescent="0.25">
      <c r="A46" s="18" t="s">
        <v>260</v>
      </c>
      <c r="B46" s="18"/>
      <c r="C46" s="221">
        <f t="shared" si="0"/>
        <v>92.710767968906268</v>
      </c>
      <c r="D46" s="221">
        <f t="shared" si="1"/>
        <v>89.335283242291226</v>
      </c>
      <c r="E46" s="221">
        <f t="shared" si="2"/>
        <v>89.107734719965038</v>
      </c>
      <c r="F46" s="221">
        <f t="shared" si="3"/>
        <v>94.590169968179438</v>
      </c>
      <c r="G46" s="221">
        <f t="shared" si="4"/>
        <v>92.288842233476458</v>
      </c>
      <c r="H46" s="221">
        <f t="shared" si="5"/>
        <v>90.940461956657046</v>
      </c>
      <c r="I46" s="221">
        <f t="shared" si="6"/>
        <v>93.81066548730243</v>
      </c>
      <c r="J46" s="221">
        <f t="shared" si="7"/>
        <v>94.301874263644791</v>
      </c>
      <c r="K46" s="221">
        <f t="shared" si="8"/>
        <v>94.986163353386814</v>
      </c>
      <c r="L46" s="221">
        <f t="shared" si="9"/>
        <v>94.887338776256072</v>
      </c>
      <c r="M46" s="221">
        <f t="shared" si="10"/>
        <v>95.963215275867881</v>
      </c>
    </row>
    <row r="47" spans="1:13" x14ac:dyDescent="0.25">
      <c r="A47" s="18" t="s">
        <v>261</v>
      </c>
      <c r="B47" s="18"/>
      <c r="C47" s="221">
        <f t="shared" si="0"/>
        <v>0.89893362488721962</v>
      </c>
      <c r="D47" s="221">
        <f t="shared" si="1"/>
        <v>1.987656992971861</v>
      </c>
      <c r="E47" s="221">
        <f t="shared" si="2"/>
        <v>2.7502072303939138</v>
      </c>
      <c r="F47" s="221">
        <f t="shared" si="3"/>
        <v>1.9482867326360793E-2</v>
      </c>
      <c r="G47" s="221">
        <f t="shared" si="4"/>
        <v>6.0616161496580461E-3</v>
      </c>
      <c r="H47" s="221">
        <f t="shared" si="5"/>
        <v>0</v>
      </c>
      <c r="I47" s="221">
        <f t="shared" si="6"/>
        <v>0</v>
      </c>
      <c r="J47" s="221">
        <f t="shared" si="7"/>
        <v>7.3199807589077199E-3</v>
      </c>
      <c r="K47" s="221">
        <f t="shared" si="8"/>
        <v>0</v>
      </c>
      <c r="L47" s="221">
        <f t="shared" si="9"/>
        <v>0</v>
      </c>
      <c r="M47" s="221">
        <f t="shared" si="10"/>
        <v>0</v>
      </c>
    </row>
    <row r="48" spans="1:13" x14ac:dyDescent="0.25">
      <c r="A48" s="18" t="s">
        <v>262</v>
      </c>
      <c r="B48" s="18"/>
      <c r="C48" s="221">
        <f t="shared" si="0"/>
        <v>4.7202880548408581</v>
      </c>
      <c r="D48" s="221">
        <f t="shared" si="1"/>
        <v>5.2556372956244148</v>
      </c>
      <c r="E48" s="221">
        <f t="shared" si="2"/>
        <v>6.1528304974705881</v>
      </c>
      <c r="F48" s="221">
        <f t="shared" si="3"/>
        <v>3.8164009436088984</v>
      </c>
      <c r="G48" s="221">
        <f t="shared" si="4"/>
        <v>6.1676956571106549</v>
      </c>
      <c r="H48" s="221">
        <f t="shared" si="5"/>
        <v>7.311224582950417</v>
      </c>
      <c r="I48" s="221">
        <f t="shared" si="6"/>
        <v>4.6437035485241998</v>
      </c>
      <c r="J48" s="221">
        <f t="shared" si="7"/>
        <v>3.9975373493303961</v>
      </c>
      <c r="K48" s="221">
        <f t="shared" si="8"/>
        <v>3.4391400822277221</v>
      </c>
      <c r="L48" s="221">
        <f t="shared" si="9"/>
        <v>3.3765332608178671</v>
      </c>
      <c r="M48" s="221">
        <f t="shared" si="10"/>
        <v>2.3613758720175078</v>
      </c>
    </row>
    <row r="49" spans="1:13" x14ac:dyDescent="0.25">
      <c r="A49" s="17" t="s">
        <v>79</v>
      </c>
      <c r="B49" s="17"/>
      <c r="C49" s="219">
        <f t="shared" si="0"/>
        <v>1.1348638890321332</v>
      </c>
      <c r="D49" s="219">
        <f t="shared" si="1"/>
        <v>2.3772582855350501</v>
      </c>
      <c r="E49" s="219">
        <f t="shared" si="2"/>
        <v>1.3403588030683724</v>
      </c>
      <c r="F49" s="219">
        <f t="shared" si="3"/>
        <v>1.0819470945292839</v>
      </c>
      <c r="G49" s="219">
        <f t="shared" si="4"/>
        <v>0.99212255628684021</v>
      </c>
      <c r="H49" s="219">
        <f t="shared" si="5"/>
        <v>1.2031101046310195</v>
      </c>
      <c r="I49" s="219">
        <f t="shared" si="6"/>
        <v>1.0630658124897086</v>
      </c>
      <c r="J49" s="219">
        <f t="shared" si="7"/>
        <v>1.0655364848755253</v>
      </c>
      <c r="K49" s="219">
        <f t="shared" si="8"/>
        <v>0.93256996015707361</v>
      </c>
      <c r="L49" s="219">
        <f t="shared" si="9"/>
        <v>1.1801531521105726</v>
      </c>
      <c r="M49" s="219">
        <f t="shared" si="10"/>
        <v>1.0610114028307835</v>
      </c>
    </row>
    <row r="50" spans="1:13" x14ac:dyDescent="0.25">
      <c r="A50" s="17" t="s">
        <v>80</v>
      </c>
      <c r="B50" s="17"/>
      <c r="C50" s="219">
        <f t="shared" si="0"/>
        <v>0</v>
      </c>
      <c r="D50" s="219">
        <f t="shared" si="1"/>
        <v>0</v>
      </c>
      <c r="E50" s="219">
        <f t="shared" si="2"/>
        <v>0</v>
      </c>
      <c r="F50" s="219">
        <f t="shared" si="3"/>
        <v>2.8225220164711406E-2</v>
      </c>
      <c r="G50" s="219">
        <f t="shared" si="4"/>
        <v>6.2795051637349775E-2</v>
      </c>
      <c r="H50" s="219">
        <f t="shared" si="5"/>
        <v>0.10385089291296498</v>
      </c>
      <c r="I50" s="219">
        <f t="shared" si="6"/>
        <v>0.13983397517300361</v>
      </c>
      <c r="J50" s="219">
        <f t="shared" si="7"/>
        <v>0.20099447167167445</v>
      </c>
      <c r="K50" s="219">
        <f t="shared" si="8"/>
        <v>0.16361105573744233</v>
      </c>
      <c r="L50" s="219">
        <f t="shared" si="9"/>
        <v>0.12627112090716638</v>
      </c>
      <c r="M50" s="219">
        <f t="shared" si="10"/>
        <v>0.15921037891551368</v>
      </c>
    </row>
    <row r="51" spans="1:13" x14ac:dyDescent="0.25">
      <c r="A51" s="18" t="s">
        <v>83</v>
      </c>
      <c r="B51" s="18"/>
      <c r="C51" s="221">
        <f t="shared" si="0"/>
        <v>0</v>
      </c>
      <c r="D51" s="221">
        <f t="shared" si="1"/>
        <v>0</v>
      </c>
      <c r="E51" s="221">
        <f t="shared" si="2"/>
        <v>0</v>
      </c>
      <c r="F51" s="221">
        <f t="shared" si="3"/>
        <v>2.8225220164711406E-2</v>
      </c>
      <c r="G51" s="221">
        <f t="shared" si="4"/>
        <v>2.8301623687416257E-2</v>
      </c>
      <c r="H51" s="221">
        <f t="shared" si="5"/>
        <v>5.3668282432379352E-2</v>
      </c>
      <c r="I51" s="221">
        <f t="shared" si="6"/>
        <v>3.5820602148201597E-2</v>
      </c>
      <c r="J51" s="221">
        <f t="shared" si="7"/>
        <v>0.16609384912473943</v>
      </c>
      <c r="K51" s="221">
        <f t="shared" si="8"/>
        <v>0.12748517750863758</v>
      </c>
      <c r="L51" s="221">
        <f t="shared" si="9"/>
        <v>0.10042631632526319</v>
      </c>
      <c r="M51" s="221">
        <f t="shared" si="10"/>
        <v>0.14057784323005953</v>
      </c>
    </row>
    <row r="52" spans="1:13" x14ac:dyDescent="0.25">
      <c r="A52" s="18" t="s">
        <v>81</v>
      </c>
      <c r="B52" s="18"/>
      <c r="C52" s="221">
        <f t="shared" si="0"/>
        <v>0</v>
      </c>
      <c r="D52" s="221">
        <f t="shared" si="1"/>
        <v>0</v>
      </c>
      <c r="E52" s="221">
        <f t="shared" si="2"/>
        <v>0</v>
      </c>
      <c r="F52" s="221">
        <f t="shared" si="3"/>
        <v>0</v>
      </c>
      <c r="G52" s="221">
        <f t="shared" si="4"/>
        <v>3.4493427949933514E-2</v>
      </c>
      <c r="H52" s="221">
        <f t="shared" si="5"/>
        <v>5.0182610480585643E-2</v>
      </c>
      <c r="I52" s="221">
        <f t="shared" si="6"/>
        <v>0.104013373024802</v>
      </c>
      <c r="J52" s="221">
        <f t="shared" si="7"/>
        <v>3.4900622546935017E-2</v>
      </c>
      <c r="K52" s="221">
        <f t="shared" si="8"/>
        <v>3.6125878228804774E-2</v>
      </c>
      <c r="L52" s="221">
        <f t="shared" si="9"/>
        <v>2.5844804581903209E-2</v>
      </c>
      <c r="M52" s="221">
        <f t="shared" si="10"/>
        <v>1.8632535685454154E-2</v>
      </c>
    </row>
    <row r="53" spans="1:13" x14ac:dyDescent="0.25">
      <c r="A53" s="17" t="s">
        <v>84</v>
      </c>
      <c r="B53" s="17"/>
      <c r="C53" s="219">
        <f t="shared" si="0"/>
        <v>0.69403036246490368</v>
      </c>
      <c r="D53" s="219">
        <f t="shared" si="1"/>
        <v>1.608884835880968</v>
      </c>
      <c r="E53" s="219">
        <f t="shared" si="2"/>
        <v>1.2482749850652319</v>
      </c>
      <c r="F53" s="219">
        <f t="shared" si="3"/>
        <v>0.97046808725717248</v>
      </c>
      <c r="G53" s="219">
        <f t="shared" si="4"/>
        <v>0.73198957461172331</v>
      </c>
      <c r="H53" s="219">
        <f t="shared" si="5"/>
        <v>0.90953906691328257</v>
      </c>
      <c r="I53" s="219">
        <f t="shared" si="6"/>
        <v>0.77990632330615106</v>
      </c>
      <c r="J53" s="219">
        <f t="shared" si="7"/>
        <v>0.70254386759897658</v>
      </c>
      <c r="K53" s="219">
        <f t="shared" si="8"/>
        <v>0.64221365453736678</v>
      </c>
      <c r="L53" s="219">
        <f t="shared" si="9"/>
        <v>0.64692206459827295</v>
      </c>
      <c r="M53" s="219">
        <f t="shared" si="10"/>
        <v>0.57371644034391545</v>
      </c>
    </row>
    <row r="54" spans="1:13" x14ac:dyDescent="0.25">
      <c r="A54" s="18" t="s">
        <v>85</v>
      </c>
      <c r="B54" s="18"/>
      <c r="C54" s="221">
        <f t="shared" si="0"/>
        <v>0.52907862725961252</v>
      </c>
      <c r="D54" s="221">
        <f t="shared" si="1"/>
        <v>1.3643547899225479</v>
      </c>
      <c r="E54" s="221">
        <f t="shared" si="2"/>
        <v>1.0143539709773268</v>
      </c>
      <c r="F54" s="221">
        <f t="shared" si="3"/>
        <v>0.8400766978534846</v>
      </c>
      <c r="G54" s="221">
        <f t="shared" si="4"/>
        <v>0.59147643095289215</v>
      </c>
      <c r="H54" s="221">
        <f t="shared" si="5"/>
        <v>0.84048956539203579</v>
      </c>
      <c r="I54" s="221">
        <f t="shared" si="6"/>
        <v>0.62140770224846476</v>
      </c>
      <c r="J54" s="221">
        <f t="shared" si="7"/>
        <v>0.64298188130476908</v>
      </c>
      <c r="K54" s="221">
        <f t="shared" si="8"/>
        <v>0.5854568530791</v>
      </c>
      <c r="L54" s="221">
        <f t="shared" si="9"/>
        <v>0.55457063610753632</v>
      </c>
      <c r="M54" s="221">
        <f t="shared" si="10"/>
        <v>0.5012328922507967</v>
      </c>
    </row>
    <row r="55" spans="1:13" x14ac:dyDescent="0.25">
      <c r="A55" s="18" t="s">
        <v>86</v>
      </c>
      <c r="B55" s="18"/>
      <c r="C55" s="221">
        <f t="shared" si="0"/>
        <v>0.16495173520529116</v>
      </c>
      <c r="D55" s="221">
        <f t="shared" si="1"/>
        <v>0.24453004595842015</v>
      </c>
      <c r="E55" s="221">
        <f t="shared" si="2"/>
        <v>0.23392101408790511</v>
      </c>
      <c r="F55" s="221">
        <f t="shared" si="3"/>
        <v>0.13039138940368805</v>
      </c>
      <c r="G55" s="221">
        <f t="shared" si="4"/>
        <v>0.14051314365883125</v>
      </c>
      <c r="H55" s="221">
        <f t="shared" si="5"/>
        <v>6.9049501521246823E-2</v>
      </c>
      <c r="I55" s="221">
        <f t="shared" si="6"/>
        <v>0.15849862105768625</v>
      </c>
      <c r="J55" s="221">
        <f t="shared" si="7"/>
        <v>5.9605557608248573E-2</v>
      </c>
      <c r="K55" s="221">
        <f t="shared" si="8"/>
        <v>5.6756801458266774E-2</v>
      </c>
      <c r="L55" s="221">
        <f t="shared" si="9"/>
        <v>9.2351428490736673E-2</v>
      </c>
      <c r="M55" s="221">
        <f t="shared" si="10"/>
        <v>7.2490847128038383E-2</v>
      </c>
    </row>
    <row r="56" spans="1:13" x14ac:dyDescent="0.25">
      <c r="A56" s="17" t="s">
        <v>87</v>
      </c>
      <c r="B56" s="17"/>
      <c r="C56" s="219">
        <f t="shared" si="0"/>
        <v>0</v>
      </c>
      <c r="D56" s="219">
        <f t="shared" si="1"/>
        <v>0</v>
      </c>
      <c r="E56" s="219">
        <f t="shared" si="2"/>
        <v>0</v>
      </c>
      <c r="F56" s="219">
        <f t="shared" si="3"/>
        <v>2.8011432643558389E-5</v>
      </c>
      <c r="G56" s="219">
        <f t="shared" si="4"/>
        <v>1.1293249669419469E-5</v>
      </c>
      <c r="H56" s="219">
        <f t="shared" si="5"/>
        <v>0</v>
      </c>
      <c r="I56" s="219">
        <f t="shared" si="6"/>
        <v>4.3105417747535018E-5</v>
      </c>
      <c r="J56" s="219">
        <f t="shared" si="7"/>
        <v>1.3071394212335214E-4</v>
      </c>
      <c r="K56" s="219">
        <f t="shared" si="8"/>
        <v>2.6985595785372239E-3</v>
      </c>
      <c r="L56" s="219">
        <f t="shared" si="9"/>
        <v>4.3769723947747178E-4</v>
      </c>
      <c r="M56" s="219">
        <f t="shared" si="10"/>
        <v>1.4830133019770794E-3</v>
      </c>
    </row>
    <row r="57" spans="1:13" ht="15.75" thickBot="1" x14ac:dyDescent="0.3">
      <c r="A57" s="93" t="s">
        <v>51</v>
      </c>
      <c r="B57" s="93"/>
      <c r="C57" s="222">
        <f t="shared" si="0"/>
        <v>0.44083352656722952</v>
      </c>
      <c r="D57" s="222">
        <f t="shared" si="1"/>
        <v>0.76837344965408216</v>
      </c>
      <c r="E57" s="222">
        <f t="shared" si="2"/>
        <v>9.208381800314025E-2</v>
      </c>
      <c r="F57" s="222">
        <f t="shared" si="3"/>
        <v>8.3225775674756614E-2</v>
      </c>
      <c r="G57" s="222">
        <f t="shared" si="4"/>
        <v>0.1973266367880977</v>
      </c>
      <c r="H57" s="222">
        <f t="shared" si="5"/>
        <v>0.18966481667855301</v>
      </c>
      <c r="I57" s="222">
        <f t="shared" si="6"/>
        <v>0.14328240859280639</v>
      </c>
      <c r="J57" s="222">
        <f t="shared" si="7"/>
        <v>0.16182386034870994</v>
      </c>
      <c r="K57" s="222">
        <f t="shared" si="8"/>
        <v>0.12404669030372723</v>
      </c>
      <c r="L57" s="222">
        <f t="shared" si="9"/>
        <v>0.40652226936565561</v>
      </c>
      <c r="M57" s="222">
        <f t="shared" si="10"/>
        <v>0.32660886930429706</v>
      </c>
    </row>
    <row r="58" spans="1:13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8"/>
  <sheetViews>
    <sheetView workbookViewId="0">
      <pane ySplit="3" topLeftCell="A41" activePane="bottomLeft" state="frozen"/>
      <selection pane="bottomLeft"/>
    </sheetView>
  </sheetViews>
  <sheetFormatPr defaultRowHeight="15" x14ac:dyDescent="0.25"/>
  <cols>
    <col min="1" max="1" width="9.140625" style="135"/>
    <col min="2" max="2" width="13.85546875" style="202" customWidth="1"/>
    <col min="3" max="4" width="13.28515625" style="202" customWidth="1"/>
    <col min="5" max="5" width="10.7109375" style="202" customWidth="1"/>
    <col min="6" max="6" width="10.140625" style="202" customWidth="1"/>
    <col min="7" max="7" width="9.42578125" style="202" customWidth="1"/>
    <col min="8" max="8" width="8.5703125" style="202" customWidth="1"/>
    <col min="9" max="9" width="13.28515625" style="202" customWidth="1"/>
    <col min="10" max="10" width="15.28515625" style="202" customWidth="1"/>
    <col min="11" max="11" width="12.85546875" style="202" customWidth="1"/>
    <col min="12" max="12" width="11.28515625" style="202" customWidth="1"/>
  </cols>
  <sheetData>
    <row r="1" spans="1:26" s="51" customFormat="1" x14ac:dyDescent="0.25">
      <c r="A1" s="204" t="s">
        <v>397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O1" s="51" t="s">
        <v>398</v>
      </c>
    </row>
    <row r="2" spans="1:26" ht="15.75" thickBot="1" x14ac:dyDescent="0.3">
      <c r="A2" s="137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6" s="51" customFormat="1" ht="15.75" thickTop="1" x14ac:dyDescent="0.25">
      <c r="A3" s="142" t="s">
        <v>91</v>
      </c>
      <c r="B3" s="143" t="s">
        <v>284</v>
      </c>
      <c r="C3" s="143" t="s">
        <v>45</v>
      </c>
      <c r="D3" s="143" t="s">
        <v>44</v>
      </c>
      <c r="E3" s="143" t="s">
        <v>42</v>
      </c>
      <c r="F3" s="143" t="s">
        <v>0</v>
      </c>
      <c r="G3" s="143" t="s">
        <v>1</v>
      </c>
      <c r="H3" s="143" t="s">
        <v>2</v>
      </c>
      <c r="I3" s="143" t="s">
        <v>3</v>
      </c>
      <c r="J3" s="143" t="s">
        <v>4</v>
      </c>
      <c r="K3" s="143" t="s">
        <v>252</v>
      </c>
      <c r="L3" s="143" t="s">
        <v>270</v>
      </c>
      <c r="O3" s="142" t="s">
        <v>91</v>
      </c>
      <c r="P3" s="143" t="s">
        <v>284</v>
      </c>
      <c r="Q3" s="143" t="s">
        <v>45</v>
      </c>
      <c r="R3" s="143" t="s">
        <v>44</v>
      </c>
      <c r="S3" s="143" t="s">
        <v>42</v>
      </c>
      <c r="T3" s="143" t="s">
        <v>0</v>
      </c>
      <c r="U3" s="143" t="s">
        <v>1</v>
      </c>
      <c r="V3" s="143" t="s">
        <v>2</v>
      </c>
      <c r="W3" s="143" t="s">
        <v>3</v>
      </c>
      <c r="X3" s="143" t="s">
        <v>4</v>
      </c>
      <c r="Y3" s="143" t="s">
        <v>252</v>
      </c>
      <c r="Z3" s="143" t="s">
        <v>270</v>
      </c>
    </row>
    <row r="4" spans="1:26" s="141" customFormat="1" x14ac:dyDescent="0.25">
      <c r="A4" s="146" t="s">
        <v>240</v>
      </c>
      <c r="B4" s="149">
        <v>248622.89099499994</v>
      </c>
      <c r="C4" s="149">
        <v>246590.63026599999</v>
      </c>
      <c r="D4" s="149">
        <v>312857.91142100014</v>
      </c>
      <c r="E4" s="149">
        <v>263032.854383</v>
      </c>
      <c r="F4" s="149">
        <v>282303.37335657998</v>
      </c>
      <c r="G4" s="149">
        <v>307479.05632199999</v>
      </c>
      <c r="H4" s="149">
        <v>336093.24096600001</v>
      </c>
      <c r="I4" s="149">
        <v>440539.62385126</v>
      </c>
      <c r="J4" s="149">
        <v>445528.638388213</v>
      </c>
      <c r="K4" s="148">
        <v>555344.90185200004</v>
      </c>
      <c r="L4" s="148">
        <v>488247.06278940907</v>
      </c>
      <c r="O4" s="146" t="s">
        <v>240</v>
      </c>
      <c r="P4" s="154">
        <f>+B4/$B$26*100</f>
        <v>28.168413484293666</v>
      </c>
      <c r="Q4" s="154">
        <f>+C4/$C$26*100</f>
        <v>23.929355580201989</v>
      </c>
      <c r="R4" s="154">
        <f>+D4/$D$26*100</f>
        <v>26.447685031751938</v>
      </c>
      <c r="S4" s="154">
        <f>+E4/$E$26*100</f>
        <v>20.000577177294009</v>
      </c>
      <c r="T4" s="154">
        <f>+F4/$F$26*100</f>
        <v>18.511492627100406</v>
      </c>
      <c r="U4" s="154">
        <f>+G4/$G$26*100</f>
        <v>17.817967081755722</v>
      </c>
      <c r="V4" s="154">
        <f>+H4/$H$26*100</f>
        <v>17.678441400531682</v>
      </c>
      <c r="W4" s="154">
        <f>+I4/$I$26*100</f>
        <v>20.613430295018624</v>
      </c>
      <c r="X4" s="154">
        <f>+J4/$J$26*100</f>
        <v>19.28844759746752</v>
      </c>
      <c r="Y4" s="154">
        <f>+K4/$K$26*100</f>
        <v>22.706760908811461</v>
      </c>
      <c r="Z4" s="154">
        <f>+L4/$L$26*100</f>
        <v>19.964874014380111</v>
      </c>
    </row>
    <row r="5" spans="1:26" s="141" customFormat="1" x14ac:dyDescent="0.25">
      <c r="A5" s="146" t="s">
        <v>116</v>
      </c>
      <c r="B5" s="149">
        <v>0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8"/>
      <c r="L5" s="148"/>
      <c r="O5" s="146" t="s">
        <v>116</v>
      </c>
      <c r="P5" s="154">
        <f t="shared" ref="P5:P26" si="0">+B5/$B$26*100</f>
        <v>0</v>
      </c>
      <c r="Q5" s="154">
        <f t="shared" ref="Q5:Q26" si="1">+C5/$C$26*100</f>
        <v>0</v>
      </c>
      <c r="R5" s="154">
        <f t="shared" ref="R5:R26" si="2">+D5/$D$26*100</f>
        <v>0</v>
      </c>
      <c r="S5" s="154">
        <f t="shared" ref="S5:S26" si="3">+E5/$E$26*100</f>
        <v>0</v>
      </c>
      <c r="T5" s="154">
        <f t="shared" ref="T5:T26" si="4">+F5/$F$26*100</f>
        <v>0</v>
      </c>
      <c r="U5" s="154">
        <f t="shared" ref="U5:U26" si="5">+G5/$G$26*100</f>
        <v>0</v>
      </c>
      <c r="V5" s="154">
        <f t="shared" ref="V5:V26" si="6">+H5/$H$26*100</f>
        <v>0</v>
      </c>
      <c r="W5" s="154">
        <f t="shared" ref="W5:W26" si="7">+I5/$I$26*100</f>
        <v>0</v>
      </c>
      <c r="X5" s="154">
        <f t="shared" ref="X5:X26" si="8">+J5/$J$26*100</f>
        <v>0</v>
      </c>
      <c r="Y5" s="154">
        <f t="shared" ref="Y5:Y26" si="9">+K5/$K$26*100</f>
        <v>0</v>
      </c>
      <c r="Z5" s="154">
        <f t="shared" ref="Z5:Z26" si="10">+L5/$L$26*100</f>
        <v>0</v>
      </c>
    </row>
    <row r="6" spans="1:26" s="141" customFormat="1" x14ac:dyDescent="0.25">
      <c r="A6" s="146" t="s">
        <v>95</v>
      </c>
      <c r="B6" s="149">
        <v>243.30692000000002</v>
      </c>
      <c r="C6" s="149">
        <v>1089.174984</v>
      </c>
      <c r="D6" s="149">
        <v>3268.2270789999998</v>
      </c>
      <c r="E6" s="149">
        <v>108.880303</v>
      </c>
      <c r="F6" s="149">
        <v>108.23808</v>
      </c>
      <c r="G6" s="149">
        <v>121.627208</v>
      </c>
      <c r="H6" s="149">
        <v>110.99917600000001</v>
      </c>
      <c r="I6" s="149">
        <v>246.40266</v>
      </c>
      <c r="J6" s="149">
        <v>241.37678099999999</v>
      </c>
      <c r="K6" s="148">
        <v>212.22883200000001</v>
      </c>
      <c r="L6" s="148">
        <v>162.34799641750715</v>
      </c>
      <c r="O6" s="146" t="s">
        <v>95</v>
      </c>
      <c r="P6" s="154">
        <f t="shared" si="0"/>
        <v>2.7566125945690953E-2</v>
      </c>
      <c r="Q6" s="154">
        <f t="shared" si="1"/>
        <v>0.10569442745282777</v>
      </c>
      <c r="R6" s="154">
        <f t="shared" si="2"/>
        <v>0.27628209881296517</v>
      </c>
      <c r="S6" s="154">
        <f t="shared" si="3"/>
        <v>8.2790756627982697E-3</v>
      </c>
      <c r="T6" s="154">
        <f t="shared" si="4"/>
        <v>7.0975008058464717E-3</v>
      </c>
      <c r="U6" s="154">
        <f t="shared" si="5"/>
        <v>7.0481209820039293E-3</v>
      </c>
      <c r="V6" s="154">
        <f t="shared" si="6"/>
        <v>5.8385358264964708E-3</v>
      </c>
      <c r="W6" s="154">
        <f t="shared" si="7"/>
        <v>1.1529505591379162E-2</v>
      </c>
      <c r="X6" s="154">
        <f t="shared" si="8"/>
        <v>1.0450020470978254E-2</v>
      </c>
      <c r="Y6" s="154">
        <f t="shared" si="9"/>
        <v>8.6775431450068323E-3</v>
      </c>
      <c r="Z6" s="154">
        <f t="shared" si="10"/>
        <v>6.6385597415474559E-3</v>
      </c>
    </row>
    <row r="7" spans="1:26" s="141" customFormat="1" x14ac:dyDescent="0.25">
      <c r="A7" s="146" t="s">
        <v>243</v>
      </c>
      <c r="B7" s="149">
        <v>87193.214888000002</v>
      </c>
      <c r="C7" s="149">
        <v>137894.58116300002</v>
      </c>
      <c r="D7" s="149">
        <v>171660.40827900002</v>
      </c>
      <c r="E7" s="149">
        <v>222496.53861649998</v>
      </c>
      <c r="F7" s="149">
        <v>236690.42131474</v>
      </c>
      <c r="G7" s="149">
        <v>243915.27231999999</v>
      </c>
      <c r="H7" s="149">
        <v>261851.89129261998</v>
      </c>
      <c r="I7" s="149">
        <v>180090.319583</v>
      </c>
      <c r="J7" s="149">
        <v>171719.23523694041</v>
      </c>
      <c r="K7" s="148">
        <v>203566.13172600002</v>
      </c>
      <c r="L7" s="148">
        <v>206601.83442036665</v>
      </c>
      <c r="O7" s="146" t="s">
        <v>243</v>
      </c>
      <c r="P7" s="154">
        <f t="shared" si="0"/>
        <v>9.8787948292317509</v>
      </c>
      <c r="Q7" s="154">
        <f t="shared" si="1"/>
        <v>13.381402455044611</v>
      </c>
      <c r="R7" s="154">
        <f t="shared" si="2"/>
        <v>14.51144511565704</v>
      </c>
      <c r="S7" s="154">
        <f t="shared" si="3"/>
        <v>16.918263700246321</v>
      </c>
      <c r="T7" s="154">
        <f t="shared" si="4"/>
        <v>15.520512337409423</v>
      </c>
      <c r="U7" s="154">
        <f t="shared" si="5"/>
        <v>14.134537632975954</v>
      </c>
      <c r="V7" s="154">
        <f t="shared" si="6"/>
        <v>13.773360340511188</v>
      </c>
      <c r="W7" s="154">
        <f t="shared" si="7"/>
        <v>8.426663683685307</v>
      </c>
      <c r="X7" s="154">
        <f t="shared" si="8"/>
        <v>7.4343087850142373</v>
      </c>
      <c r="Y7" s="154">
        <f t="shared" si="9"/>
        <v>8.3233454864158585</v>
      </c>
      <c r="Z7" s="154">
        <f t="shared" si="10"/>
        <v>8.4481401112320516</v>
      </c>
    </row>
    <row r="8" spans="1:26" s="158" customFormat="1" x14ac:dyDescent="0.25">
      <c r="A8" s="156" t="s">
        <v>286</v>
      </c>
      <c r="B8" s="159">
        <v>44416.808862999998</v>
      </c>
      <c r="C8" s="159">
        <v>88906.962950000001</v>
      </c>
      <c r="D8" s="159">
        <v>99980.451560000001</v>
      </c>
      <c r="E8" s="159">
        <v>133939.7840865</v>
      </c>
      <c r="F8" s="159">
        <v>135524.27903209001</v>
      </c>
      <c r="G8" s="159">
        <v>138436.93558799999</v>
      </c>
      <c r="H8" s="159">
        <v>159915.67630399999</v>
      </c>
      <c r="I8" s="159">
        <v>50612.091164999998</v>
      </c>
      <c r="J8" s="159">
        <v>42733.627618778606</v>
      </c>
      <c r="K8" s="148">
        <v>78137.114218000002</v>
      </c>
      <c r="L8" s="148">
        <v>75363.251562122634</v>
      </c>
      <c r="O8" s="156" t="s">
        <v>286</v>
      </c>
      <c r="P8" s="216">
        <f t="shared" si="0"/>
        <v>5.0323243877450752</v>
      </c>
      <c r="Q8" s="216">
        <f t="shared" si="1"/>
        <v>8.627604088977149</v>
      </c>
      <c r="R8" s="216">
        <f t="shared" si="2"/>
        <v>8.4519246458592843</v>
      </c>
      <c r="S8" s="216">
        <f t="shared" si="3"/>
        <v>10.184556583305955</v>
      </c>
      <c r="T8" s="216">
        <f t="shared" si="4"/>
        <v>8.8867400423401914</v>
      </c>
      <c r="U8" s="216">
        <f t="shared" si="5"/>
        <v>8.0222204097796048</v>
      </c>
      <c r="V8" s="216">
        <f t="shared" si="6"/>
        <v>8.4115345623765414</v>
      </c>
      <c r="W8" s="216">
        <f t="shared" si="7"/>
        <v>2.3682065286075211</v>
      </c>
      <c r="X8" s="216">
        <f t="shared" si="8"/>
        <v>1.8500838463638232</v>
      </c>
      <c r="Y8" s="216">
        <f t="shared" si="9"/>
        <v>3.1948447977747993</v>
      </c>
      <c r="Z8" s="216">
        <f t="shared" si="10"/>
        <v>3.0816730655905369</v>
      </c>
    </row>
    <row r="9" spans="1:26" s="158" customFormat="1" x14ac:dyDescent="0.25">
      <c r="A9" s="156" t="s">
        <v>287</v>
      </c>
      <c r="B9" s="159">
        <v>3181.1859919999997</v>
      </c>
      <c r="C9" s="159">
        <v>788.64660400000002</v>
      </c>
      <c r="D9" s="159">
        <v>67945.870978000006</v>
      </c>
      <c r="E9" s="159">
        <v>87868.122589999999</v>
      </c>
      <c r="F9" s="159">
        <v>99228.369081149998</v>
      </c>
      <c r="G9" s="159">
        <v>102201.176901</v>
      </c>
      <c r="H9" s="159">
        <v>97045.075190620002</v>
      </c>
      <c r="I9" s="159">
        <v>125712.053566</v>
      </c>
      <c r="J9" s="159">
        <v>125785.95787333346</v>
      </c>
      <c r="K9" s="148">
        <v>121797.868508</v>
      </c>
      <c r="L9" s="148">
        <v>127868.18684507534</v>
      </c>
      <c r="O9" s="156" t="s">
        <v>287</v>
      </c>
      <c r="P9" s="216">
        <f t="shared" si="0"/>
        <v>0.36042120672991868</v>
      </c>
      <c r="Q9" s="216">
        <f t="shared" si="1"/>
        <v>7.6530908712458087E-2</v>
      </c>
      <c r="R9" s="216">
        <f t="shared" si="2"/>
        <v>5.7438566494041279</v>
      </c>
      <c r="S9" s="216">
        <f t="shared" si="3"/>
        <v>6.681344698963998</v>
      </c>
      <c r="T9" s="216">
        <f t="shared" si="4"/>
        <v>6.5067066000828291</v>
      </c>
      <c r="U9" s="216">
        <f t="shared" si="5"/>
        <v>5.9224105456850857</v>
      </c>
      <c r="V9" s="216">
        <f t="shared" si="6"/>
        <v>5.1045527426751232</v>
      </c>
      <c r="W9" s="216">
        <f t="shared" si="7"/>
        <v>5.8822328642594748</v>
      </c>
      <c r="X9" s="216">
        <f t="shared" si="8"/>
        <v>5.4457012364331057</v>
      </c>
      <c r="Y9" s="216">
        <f t="shared" si="9"/>
        <v>4.9800314546707716</v>
      </c>
      <c r="Z9" s="216">
        <f t="shared" si="10"/>
        <v>5.2286484351268925</v>
      </c>
    </row>
    <row r="10" spans="1:26" s="158" customFormat="1" x14ac:dyDescent="0.25">
      <c r="A10" s="156" t="s">
        <v>288</v>
      </c>
      <c r="B10" s="159">
        <v>79.968287000000004</v>
      </c>
      <c r="C10" s="159">
        <v>2076.7776899999999</v>
      </c>
      <c r="D10" s="159">
        <v>122.808966</v>
      </c>
      <c r="E10" s="159">
        <v>121.11452199999999</v>
      </c>
      <c r="F10" s="159">
        <v>215.68947</v>
      </c>
      <c r="G10" s="159">
        <v>101.491264</v>
      </c>
      <c r="H10" s="159">
        <v>138.31545199999999</v>
      </c>
      <c r="I10" s="159">
        <v>101.369547</v>
      </c>
      <c r="J10" s="159">
        <v>174.57267552156023</v>
      </c>
      <c r="K10" s="148">
        <v>244.324704</v>
      </c>
      <c r="L10" s="148">
        <v>171.29980557309261</v>
      </c>
      <c r="O10" s="156" t="s">
        <v>288</v>
      </c>
      <c r="P10" s="216">
        <f t="shared" si="0"/>
        <v>9.0602267749029103E-3</v>
      </c>
      <c r="Q10" s="216">
        <f t="shared" si="1"/>
        <v>0.20153219832981054</v>
      </c>
      <c r="R10" s="216">
        <f t="shared" si="2"/>
        <v>1.0381750734992328E-2</v>
      </c>
      <c r="S10" s="216">
        <f t="shared" si="3"/>
        <v>9.209345160452442E-3</v>
      </c>
      <c r="T10" s="216">
        <f t="shared" si="4"/>
        <v>1.4143415950630301E-2</v>
      </c>
      <c r="U10" s="216">
        <f t="shared" si="5"/>
        <v>5.881272118722811E-3</v>
      </c>
      <c r="V10" s="216">
        <f t="shared" si="6"/>
        <v>7.2753668176784745E-3</v>
      </c>
      <c r="W10" s="216">
        <f t="shared" si="7"/>
        <v>4.7432148619340093E-3</v>
      </c>
      <c r="X10" s="216">
        <f t="shared" si="8"/>
        <v>7.5578439041067043E-3</v>
      </c>
      <c r="Y10" s="216">
        <f t="shared" si="9"/>
        <v>9.9898686732207212E-3</v>
      </c>
      <c r="Z10" s="216">
        <f t="shared" si="10"/>
        <v>7.0046074981299153E-3</v>
      </c>
    </row>
    <row r="11" spans="1:26" s="158" customFormat="1" x14ac:dyDescent="0.25">
      <c r="A11" s="156" t="s">
        <v>289</v>
      </c>
      <c r="B11" s="159">
        <v>39515.251746000002</v>
      </c>
      <c r="C11" s="159">
        <v>46122.193919000005</v>
      </c>
      <c r="D11" s="159">
        <v>3611.2767750000007</v>
      </c>
      <c r="E11" s="159">
        <v>567.51741799999991</v>
      </c>
      <c r="F11" s="159">
        <v>1722.0837315000001</v>
      </c>
      <c r="G11" s="159">
        <v>3175.6685670000002</v>
      </c>
      <c r="H11" s="159">
        <v>4752.8243460000003</v>
      </c>
      <c r="I11" s="159">
        <v>3664.8053049999999</v>
      </c>
      <c r="J11" s="159">
        <v>3025.0770693067925</v>
      </c>
      <c r="K11" s="148">
        <v>3386.8242959999998</v>
      </c>
      <c r="L11" s="148">
        <v>3199.0962075956013</v>
      </c>
      <c r="O11" s="156" t="s">
        <v>289</v>
      </c>
      <c r="P11" s="216">
        <f t="shared" si="0"/>
        <v>4.4769890079818531</v>
      </c>
      <c r="Q11" s="216">
        <f t="shared" si="1"/>
        <v>4.4757352590251926</v>
      </c>
      <c r="R11" s="216">
        <f t="shared" si="2"/>
        <v>0.30528206965863536</v>
      </c>
      <c r="S11" s="216">
        <f t="shared" si="3"/>
        <v>4.3153072815915218E-2</v>
      </c>
      <c r="T11" s="216">
        <f t="shared" si="4"/>
        <v>0.11292227903577326</v>
      </c>
      <c r="U11" s="216">
        <f t="shared" si="5"/>
        <v>0.1840254053925422</v>
      </c>
      <c r="V11" s="216">
        <f t="shared" si="6"/>
        <v>0.24999766864184345</v>
      </c>
      <c r="W11" s="216">
        <f t="shared" si="7"/>
        <v>0.17148107595637768</v>
      </c>
      <c r="X11" s="216">
        <f t="shared" si="8"/>
        <v>0.1309658583132024</v>
      </c>
      <c r="Y11" s="216">
        <f t="shared" si="9"/>
        <v>0.13847936529706475</v>
      </c>
      <c r="Z11" s="216">
        <f t="shared" si="10"/>
        <v>0.13081400301649254</v>
      </c>
    </row>
    <row r="12" spans="1:26" s="141" customFormat="1" x14ac:dyDescent="0.25">
      <c r="A12" s="146" t="s">
        <v>290</v>
      </c>
      <c r="B12" s="149">
        <v>145.46097</v>
      </c>
      <c r="C12" s="149">
        <v>60.992384000000001</v>
      </c>
      <c r="D12" s="149">
        <v>196.28812500000001</v>
      </c>
      <c r="E12" s="149">
        <v>3939.0493630000001</v>
      </c>
      <c r="F12" s="149">
        <v>5103.8236969999998</v>
      </c>
      <c r="G12" s="149">
        <v>7399.1192110000002</v>
      </c>
      <c r="H12" s="149">
        <v>8452.1173180000005</v>
      </c>
      <c r="I12" s="149">
        <v>9563.0443759999998</v>
      </c>
      <c r="J12" s="149">
        <v>10603.603579610879</v>
      </c>
      <c r="K12" s="148">
        <v>16022.732921999999</v>
      </c>
      <c r="L12" s="148">
        <v>15268.962531596302</v>
      </c>
      <c r="O12" s="146" t="s">
        <v>290</v>
      </c>
      <c r="P12" s="154">
        <f t="shared" si="0"/>
        <v>1.64804002253712E-2</v>
      </c>
      <c r="Q12" s="154">
        <f t="shared" si="1"/>
        <v>5.918750614513758E-3</v>
      </c>
      <c r="R12" s="154">
        <f t="shared" si="2"/>
        <v>1.6593368158388501E-2</v>
      </c>
      <c r="S12" s="154">
        <f t="shared" si="3"/>
        <v>0.29951870831746608</v>
      </c>
      <c r="T12" s="154">
        <f t="shared" si="4"/>
        <v>0.33467327582266626</v>
      </c>
      <c r="U12" s="154">
        <f t="shared" si="5"/>
        <v>0.42876826835815762</v>
      </c>
      <c r="V12" s="154">
        <f t="shared" si="6"/>
        <v>0.44457978472645837</v>
      </c>
      <c r="W12" s="154">
        <f t="shared" si="7"/>
        <v>0.44746746485488037</v>
      </c>
      <c r="X12" s="154">
        <f t="shared" si="8"/>
        <v>0.45906600466708514</v>
      </c>
      <c r="Y12" s="154">
        <f t="shared" si="9"/>
        <v>0.65513226888784071</v>
      </c>
      <c r="Z12" s="154">
        <f t="shared" si="10"/>
        <v>0.62436200134417508</v>
      </c>
    </row>
    <row r="13" spans="1:26" s="141" customFormat="1" x14ac:dyDescent="0.25">
      <c r="A13" s="146" t="s">
        <v>291</v>
      </c>
      <c r="B13" s="149">
        <v>40521.234852000001</v>
      </c>
      <c r="C13" s="149">
        <v>38238.259158000001</v>
      </c>
      <c r="D13" s="149">
        <v>47666.432582000016</v>
      </c>
      <c r="E13" s="149">
        <v>59437.977126999998</v>
      </c>
      <c r="F13" s="149">
        <v>65944.731439800002</v>
      </c>
      <c r="G13" s="149">
        <v>62181.508862000002</v>
      </c>
      <c r="H13" s="149">
        <v>76506.278407999998</v>
      </c>
      <c r="I13" s="149">
        <v>96327.421631999998</v>
      </c>
      <c r="J13" s="149">
        <v>101452.9562979187</v>
      </c>
      <c r="K13" s="148">
        <f>+K14+K15+K16</f>
        <v>77861.049767999997</v>
      </c>
      <c r="L13" s="148">
        <f>+L14+L15+L16</f>
        <v>85469.44750982181</v>
      </c>
      <c r="O13" s="146" t="s">
        <v>291</v>
      </c>
      <c r="P13" s="154">
        <f t="shared" si="0"/>
        <v>4.5909646277432374</v>
      </c>
      <c r="Q13" s="154">
        <f t="shared" si="1"/>
        <v>3.7106718092762017</v>
      </c>
      <c r="R13" s="154">
        <f t="shared" si="2"/>
        <v>4.0295186712396953</v>
      </c>
      <c r="S13" s="154">
        <f t="shared" si="3"/>
        <v>4.519564111408708</v>
      </c>
      <c r="T13" s="154">
        <f t="shared" si="4"/>
        <v>4.324197034309087</v>
      </c>
      <c r="U13" s="154">
        <f t="shared" si="5"/>
        <v>3.6033286014665848</v>
      </c>
      <c r="V13" s="154">
        <f t="shared" si="6"/>
        <v>4.0242158864046109</v>
      </c>
      <c r="W13" s="154">
        <f t="shared" si="7"/>
        <v>4.5072871628467066</v>
      </c>
      <c r="X13" s="154">
        <f t="shared" si="8"/>
        <v>4.3922429728421672</v>
      </c>
      <c r="Y13" s="154">
        <f t="shared" si="9"/>
        <v>3.1835571647369014</v>
      </c>
      <c r="Z13" s="154">
        <f t="shared" si="10"/>
        <v>3.4949247658828537</v>
      </c>
    </row>
    <row r="14" spans="1:26" s="158" customFormat="1" x14ac:dyDescent="0.25">
      <c r="A14" s="156" t="s">
        <v>292</v>
      </c>
      <c r="B14" s="159">
        <v>3767.6769760000002</v>
      </c>
      <c r="C14" s="159">
        <v>2611.5026349999998</v>
      </c>
      <c r="D14" s="159">
        <v>555.32619000000011</v>
      </c>
      <c r="E14" s="159">
        <v>3204.0302320000001</v>
      </c>
      <c r="F14" s="159">
        <v>3714.140566</v>
      </c>
      <c r="G14" s="159">
        <v>1256.4446190000001</v>
      </c>
      <c r="H14" s="159">
        <v>1571.3576929999999</v>
      </c>
      <c r="I14" s="159">
        <v>2392.051469</v>
      </c>
      <c r="J14" s="159">
        <v>6901.0706829999999</v>
      </c>
      <c r="K14" s="148">
        <v>3293.2728029999998</v>
      </c>
      <c r="L14" s="148">
        <v>4475.6448620574538</v>
      </c>
      <c r="O14" s="156" t="s">
        <v>292</v>
      </c>
      <c r="P14" s="216">
        <f t="shared" si="0"/>
        <v>0.42686931404620976</v>
      </c>
      <c r="Q14" s="216">
        <f t="shared" si="1"/>
        <v>0.25342234246345491</v>
      </c>
      <c r="R14" s="216">
        <f t="shared" si="2"/>
        <v>4.6944928118627674E-2</v>
      </c>
      <c r="S14" s="216">
        <f t="shared" si="3"/>
        <v>0.24362908612240997</v>
      </c>
      <c r="T14" s="216">
        <f t="shared" si="4"/>
        <v>0.24354751728977519</v>
      </c>
      <c r="U14" s="216">
        <f t="shared" si="5"/>
        <v>7.2809150415586568E-2</v>
      </c>
      <c r="V14" s="216">
        <f t="shared" si="6"/>
        <v>8.2653119756684879E-2</v>
      </c>
      <c r="W14" s="216">
        <f t="shared" si="7"/>
        <v>0.11192724456262865</v>
      </c>
      <c r="X14" s="216">
        <f t="shared" si="8"/>
        <v>0.29877078321389117</v>
      </c>
      <c r="Y14" s="216">
        <f t="shared" si="9"/>
        <v>0.13465426241572157</v>
      </c>
      <c r="Z14" s="216">
        <f t="shared" si="10"/>
        <v>0.18301325827458312</v>
      </c>
    </row>
    <row r="15" spans="1:26" s="158" customFormat="1" x14ac:dyDescent="0.25">
      <c r="A15" s="156" t="s">
        <v>293</v>
      </c>
      <c r="B15" s="159">
        <v>31586.834574</v>
      </c>
      <c r="C15" s="159">
        <v>30826.054126999992</v>
      </c>
      <c r="D15" s="159">
        <v>39599.448730000004</v>
      </c>
      <c r="E15" s="159">
        <v>44979.237193000001</v>
      </c>
      <c r="F15" s="159">
        <v>43484.743401800006</v>
      </c>
      <c r="G15" s="159">
        <v>37866.562104999997</v>
      </c>
      <c r="H15" s="159">
        <v>51767.920019999998</v>
      </c>
      <c r="I15" s="159">
        <v>57924.832985000001</v>
      </c>
      <c r="J15" s="159">
        <v>69796.717530502807</v>
      </c>
      <c r="K15" s="148">
        <v>45565.842714999999</v>
      </c>
      <c r="L15" s="148">
        <v>54182.347828103957</v>
      </c>
      <c r="O15" s="156" t="s">
        <v>293</v>
      </c>
      <c r="P15" s="216">
        <f t="shared" si="0"/>
        <v>3.5787172025053349</v>
      </c>
      <c r="Q15" s="216">
        <f t="shared" si="1"/>
        <v>2.9913853966950295</v>
      </c>
      <c r="R15" s="216">
        <f t="shared" si="2"/>
        <v>3.3475699645412575</v>
      </c>
      <c r="S15" s="216">
        <f t="shared" si="3"/>
        <v>3.4201457721494135</v>
      </c>
      <c r="T15" s="216">
        <f t="shared" si="4"/>
        <v>2.8514271625688723</v>
      </c>
      <c r="U15" s="216">
        <f t="shared" si="5"/>
        <v>2.1943125660551654</v>
      </c>
      <c r="V15" s="216">
        <f t="shared" si="6"/>
        <v>2.7229828778186054</v>
      </c>
      <c r="W15" s="216">
        <f t="shared" si="7"/>
        <v>2.7103793675776937</v>
      </c>
      <c r="X15" s="216">
        <f t="shared" si="8"/>
        <v>3.0217369043497233</v>
      </c>
      <c r="Y15" s="216">
        <f t="shared" si="9"/>
        <v>1.8630812900011988</v>
      </c>
      <c r="Z15" s="216">
        <f t="shared" si="10"/>
        <v>2.2155663200743012</v>
      </c>
    </row>
    <row r="16" spans="1:26" s="158" customFormat="1" x14ac:dyDescent="0.25">
      <c r="A16" s="156" t="s">
        <v>294</v>
      </c>
      <c r="B16" s="159">
        <v>5166.7233019999994</v>
      </c>
      <c r="C16" s="159">
        <v>4800.7023959999997</v>
      </c>
      <c r="D16" s="159">
        <v>7511.6576620000042</v>
      </c>
      <c r="E16" s="159">
        <v>11254.709702</v>
      </c>
      <c r="F16" s="159">
        <v>18745.847472000001</v>
      </c>
      <c r="G16" s="159">
        <v>23058.502138</v>
      </c>
      <c r="H16" s="159">
        <v>23167.000694999999</v>
      </c>
      <c r="I16" s="159">
        <v>36010.537177999999</v>
      </c>
      <c r="J16" s="159">
        <v>24755.168084415898</v>
      </c>
      <c r="K16" s="148">
        <v>29001.934249999998</v>
      </c>
      <c r="L16" s="148">
        <v>26811.454819660401</v>
      </c>
      <c r="O16" s="156" t="s">
        <v>294</v>
      </c>
      <c r="P16" s="216">
        <f t="shared" si="0"/>
        <v>0.58537811119169236</v>
      </c>
      <c r="Q16" s="216">
        <f t="shared" si="1"/>
        <v>0.46586407011771619</v>
      </c>
      <c r="R16" s="216">
        <f t="shared" si="2"/>
        <v>0.63500377857980905</v>
      </c>
      <c r="S16" s="216">
        <f t="shared" si="3"/>
        <v>0.85578925313688525</v>
      </c>
      <c r="T16" s="216">
        <f t="shared" si="4"/>
        <v>1.2292223544504397</v>
      </c>
      <c r="U16" s="216">
        <f t="shared" si="5"/>
        <v>1.3362068849958328</v>
      </c>
      <c r="V16" s="216">
        <f t="shared" si="6"/>
        <v>1.21857988882932</v>
      </c>
      <c r="W16" s="216">
        <f t="shared" si="7"/>
        <v>1.6849805507063849</v>
      </c>
      <c r="X16" s="216">
        <f t="shared" si="8"/>
        <v>1.0717352852785524</v>
      </c>
      <c r="Y16" s="216">
        <f t="shared" si="9"/>
        <v>1.185821612319981</v>
      </c>
      <c r="Z16" s="216">
        <f t="shared" si="10"/>
        <v>1.0963451875339691</v>
      </c>
    </row>
    <row r="17" spans="1:26" s="141" customFormat="1" x14ac:dyDescent="0.25">
      <c r="A17" s="146" t="s">
        <v>97</v>
      </c>
      <c r="B17" s="149">
        <v>110330.1228667</v>
      </c>
      <c r="C17" s="149">
        <v>141998.629633</v>
      </c>
      <c r="D17" s="149">
        <v>165151.39479400002</v>
      </c>
      <c r="E17" s="149">
        <v>183760.74693599998</v>
      </c>
      <c r="F17" s="149">
        <v>232685.80590889999</v>
      </c>
      <c r="G17" s="149">
        <v>251374.572377</v>
      </c>
      <c r="H17" s="149">
        <v>284944.66530400002</v>
      </c>
      <c r="I17" s="149">
        <v>331859.927173</v>
      </c>
      <c r="J17" s="149">
        <v>368125.88990936975</v>
      </c>
      <c r="K17" s="148">
        <v>357273.54469299997</v>
      </c>
      <c r="L17" s="148">
        <v>367997.30733128428</v>
      </c>
      <c r="O17" s="146" t="s">
        <v>97</v>
      </c>
      <c r="P17" s="154">
        <f t="shared" si="0"/>
        <v>12.500154383389544</v>
      </c>
      <c r="Q17" s="154">
        <f t="shared" si="1"/>
        <v>13.77966266084025</v>
      </c>
      <c r="R17" s="154">
        <f t="shared" si="2"/>
        <v>13.961200636504159</v>
      </c>
      <c r="S17" s="154">
        <f t="shared" si="3"/>
        <v>13.972859055466341</v>
      </c>
      <c r="T17" s="154">
        <f t="shared" si="4"/>
        <v>15.257917499529311</v>
      </c>
      <c r="U17" s="154">
        <f t="shared" si="5"/>
        <v>14.566793294413197</v>
      </c>
      <c r="V17" s="154">
        <f t="shared" si="6"/>
        <v>14.988035919712143</v>
      </c>
      <c r="W17" s="154">
        <f t="shared" si="7"/>
        <v>15.528163883846807</v>
      </c>
      <c r="X17" s="154">
        <f t="shared" si="8"/>
        <v>15.937419786246968</v>
      </c>
      <c r="Y17" s="154">
        <f t="shared" si="9"/>
        <v>14.608083969679642</v>
      </c>
      <c r="Z17" s="154">
        <f t="shared" si="10"/>
        <v>15.047750285533471</v>
      </c>
    </row>
    <row r="18" spans="1:26" s="141" customFormat="1" x14ac:dyDescent="0.25">
      <c r="A18" s="146" t="s">
        <v>295</v>
      </c>
      <c r="B18" s="149">
        <v>5353.2356929999987</v>
      </c>
      <c r="C18" s="149">
        <v>3094.664804</v>
      </c>
      <c r="D18" s="149">
        <v>2779.2674189999998</v>
      </c>
      <c r="E18" s="149">
        <v>1169.54682</v>
      </c>
      <c r="F18" s="149">
        <v>2457.3341720200001</v>
      </c>
      <c r="G18" s="149">
        <v>1604.5096129999999</v>
      </c>
      <c r="H18" s="149">
        <v>1569.4031680000001</v>
      </c>
      <c r="I18" s="149">
        <v>1450.418144</v>
      </c>
      <c r="J18" s="149">
        <v>3604.7180988397754</v>
      </c>
      <c r="K18" s="148">
        <v>4898.5253059999995</v>
      </c>
      <c r="L18" s="148">
        <v>3898.1904851401655</v>
      </c>
      <c r="O18" s="146" t="s">
        <v>295</v>
      </c>
      <c r="P18" s="154">
        <f t="shared" si="0"/>
        <v>0.60650954494104048</v>
      </c>
      <c r="Q18" s="154">
        <f t="shared" si="1"/>
        <v>0.30030879282221695</v>
      </c>
      <c r="R18" s="154">
        <f t="shared" si="2"/>
        <v>0.23494751653509952</v>
      </c>
      <c r="S18" s="154">
        <f t="shared" si="3"/>
        <v>8.8930379023330869E-2</v>
      </c>
      <c r="T18" s="154">
        <f t="shared" si="4"/>
        <v>0.16113489140001397</v>
      </c>
      <c r="U18" s="154">
        <f t="shared" si="5"/>
        <v>9.2979013949019571E-2</v>
      </c>
      <c r="V18" s="154">
        <f t="shared" si="6"/>
        <v>8.2550312108488622E-2</v>
      </c>
      <c r="W18" s="154">
        <f t="shared" si="7"/>
        <v>6.7866978794327071E-2</v>
      </c>
      <c r="X18" s="154">
        <f t="shared" si="8"/>
        <v>0.15606048671674624</v>
      </c>
      <c r="Y18" s="154">
        <f t="shared" si="9"/>
        <v>0.20028930230235067</v>
      </c>
      <c r="Z18" s="154">
        <f t="shared" si="10"/>
        <v>0.15940061467087005</v>
      </c>
    </row>
    <row r="19" spans="1:26" s="141" customFormat="1" x14ac:dyDescent="0.25">
      <c r="A19" s="146" t="s">
        <v>96</v>
      </c>
      <c r="B19" s="149">
        <v>387018.46643099998</v>
      </c>
      <c r="C19" s="149">
        <v>457394.33723399998</v>
      </c>
      <c r="D19" s="149">
        <v>472809.90404230001</v>
      </c>
      <c r="E19" s="149">
        <v>575930.50653600006</v>
      </c>
      <c r="F19" s="149">
        <v>694234.4389654299</v>
      </c>
      <c r="G19" s="149">
        <v>843640.08981899999</v>
      </c>
      <c r="H19" s="149">
        <v>918850.36421899998</v>
      </c>
      <c r="I19" s="149">
        <v>1045017.789292</v>
      </c>
      <c r="J19" s="149">
        <v>1187641.8146707285</v>
      </c>
      <c r="K19" s="148">
        <f>+K20+K21+K22+K23</f>
        <v>1205408.9383979999</v>
      </c>
      <c r="L19" s="148">
        <f>+L20+L21+L22+L23</f>
        <v>1259782.4492591608</v>
      </c>
      <c r="O19" s="146" t="s">
        <v>96</v>
      </c>
      <c r="P19" s="154">
        <f t="shared" si="0"/>
        <v>43.848320421569227</v>
      </c>
      <c r="Q19" s="154">
        <f t="shared" si="1"/>
        <v>44.385918979308144</v>
      </c>
      <c r="R19" s="154">
        <f t="shared" si="2"/>
        <v>39.969350192255511</v>
      </c>
      <c r="S19" s="154">
        <f t="shared" si="3"/>
        <v>43.792789960598085</v>
      </c>
      <c r="T19" s="154">
        <f t="shared" si="4"/>
        <v>45.523068129104956</v>
      </c>
      <c r="U19" s="154">
        <f t="shared" si="5"/>
        <v>48.887724351223888</v>
      </c>
      <c r="V19" s="154">
        <f t="shared" si="6"/>
        <v>48.331356718197284</v>
      </c>
      <c r="W19" s="154">
        <f t="shared" si="7"/>
        <v>48.897761269025274</v>
      </c>
      <c r="X19" s="154">
        <f t="shared" si="8"/>
        <v>51.417046925896635</v>
      </c>
      <c r="Y19" s="154">
        <f t="shared" si="9"/>
        <v>49.286366851067278</v>
      </c>
      <c r="Z19" s="154">
        <f t="shared" si="10"/>
        <v>51.513669619011438</v>
      </c>
    </row>
    <row r="20" spans="1:26" s="158" customFormat="1" x14ac:dyDescent="0.25">
      <c r="A20" s="156" t="s">
        <v>296</v>
      </c>
      <c r="B20" s="159">
        <v>249105.64787299995</v>
      </c>
      <c r="C20" s="159">
        <v>277508.54732500005</v>
      </c>
      <c r="D20" s="159">
        <v>293708.39242300001</v>
      </c>
      <c r="E20" s="159">
        <v>368740.43821300002</v>
      </c>
      <c r="F20" s="159">
        <v>424977.69677600003</v>
      </c>
      <c r="G20" s="159">
        <v>482842.554978</v>
      </c>
      <c r="H20" s="159">
        <v>563855.34540899994</v>
      </c>
      <c r="I20" s="159">
        <v>601375.73978199996</v>
      </c>
      <c r="J20" s="159">
        <v>737037.31694295211</v>
      </c>
      <c r="K20" s="162">
        <v>672139.45240879245</v>
      </c>
      <c r="L20" s="162">
        <v>738801.51726116834</v>
      </c>
      <c r="O20" s="156" t="s">
        <v>296</v>
      </c>
      <c r="P20" s="216">
        <f t="shared" si="0"/>
        <v>28.223108751078911</v>
      </c>
      <c r="Q20" s="216">
        <f t="shared" si="1"/>
        <v>26.9296554306299</v>
      </c>
      <c r="R20" s="216">
        <f t="shared" si="2"/>
        <v>24.828865662063269</v>
      </c>
      <c r="S20" s="216">
        <f t="shared" si="3"/>
        <v>28.038404594619998</v>
      </c>
      <c r="T20" s="216">
        <f t="shared" si="4"/>
        <v>27.86708287263076</v>
      </c>
      <c r="U20" s="216">
        <f t="shared" si="5"/>
        <v>27.980028471465264</v>
      </c>
      <c r="V20" s="216">
        <f t="shared" si="6"/>
        <v>29.658685350348801</v>
      </c>
      <c r="W20" s="216">
        <f t="shared" si="7"/>
        <v>28.139164383762527</v>
      </c>
      <c r="X20" s="216">
        <f t="shared" si="8"/>
        <v>31.908848141979064</v>
      </c>
      <c r="Y20" s="216">
        <f t="shared" si="9"/>
        <v>27.482218333739699</v>
      </c>
      <c r="Z20" s="216">
        <f t="shared" si="10"/>
        <v>30.210277414641833</v>
      </c>
    </row>
    <row r="21" spans="1:26" s="158" customFormat="1" x14ac:dyDescent="0.25">
      <c r="A21" s="156" t="s">
        <v>297</v>
      </c>
      <c r="B21" s="159">
        <v>57188.225382000011</v>
      </c>
      <c r="C21" s="159">
        <v>69067.543733000013</v>
      </c>
      <c r="D21" s="159">
        <v>82451.45137200001</v>
      </c>
      <c r="E21" s="159">
        <v>76617.603113999998</v>
      </c>
      <c r="F21" s="159">
        <v>121486.272539</v>
      </c>
      <c r="G21" s="159">
        <v>172679.80868700001</v>
      </c>
      <c r="H21" s="159">
        <v>206132.895288</v>
      </c>
      <c r="I21" s="159">
        <v>200941.239719</v>
      </c>
      <c r="J21" s="159">
        <v>254463.25745007268</v>
      </c>
      <c r="K21" s="162">
        <v>242329.33747355058</v>
      </c>
      <c r="L21" s="162">
        <v>235485.24851218562</v>
      </c>
      <c r="O21" s="156" t="s">
        <v>297</v>
      </c>
      <c r="P21" s="216">
        <f t="shared" si="0"/>
        <v>6.4792971095551755</v>
      </c>
      <c r="Q21" s="216">
        <f t="shared" si="1"/>
        <v>6.7023706912759744</v>
      </c>
      <c r="R21" s="216">
        <f t="shared" si="2"/>
        <v>6.9700970846252801</v>
      </c>
      <c r="S21" s="216">
        <f t="shared" si="3"/>
        <v>5.8258740635857187</v>
      </c>
      <c r="T21" s="216">
        <f t="shared" si="4"/>
        <v>7.966225169966398</v>
      </c>
      <c r="U21" s="216">
        <f t="shared" si="5"/>
        <v>10.006545433282239</v>
      </c>
      <c r="V21" s="216">
        <f t="shared" si="6"/>
        <v>10.842551607396018</v>
      </c>
      <c r="W21" s="216">
        <f t="shared" si="7"/>
        <v>9.4023057497791243</v>
      </c>
      <c r="X21" s="216">
        <f t="shared" si="8"/>
        <v>11.016578473076368</v>
      </c>
      <c r="Y21" s="216">
        <f t="shared" si="9"/>
        <v>9.908282778598414</v>
      </c>
      <c r="Z21" s="216">
        <f t="shared" si="10"/>
        <v>9.629209629917634</v>
      </c>
    </row>
    <row r="22" spans="1:26" s="158" customFormat="1" x14ac:dyDescent="0.25">
      <c r="A22" s="156" t="s">
        <v>298</v>
      </c>
      <c r="B22" s="159">
        <v>8555.1643070000027</v>
      </c>
      <c r="C22" s="159">
        <v>7661.7843659999999</v>
      </c>
      <c r="D22" s="159">
        <v>10033.3406983</v>
      </c>
      <c r="E22" s="159">
        <v>11331.301576</v>
      </c>
      <c r="F22" s="159">
        <v>15067.664086000001</v>
      </c>
      <c r="G22" s="159">
        <v>32557.609424999999</v>
      </c>
      <c r="H22" s="159">
        <v>36544.305307000002</v>
      </c>
      <c r="I22" s="159">
        <v>48177.295377000002</v>
      </c>
      <c r="J22" s="159">
        <v>44024.467666785262</v>
      </c>
      <c r="K22" s="162">
        <v>45882.120560015319</v>
      </c>
      <c r="L22" s="162">
        <v>43044.22774498073</v>
      </c>
      <c r="O22" s="156" t="s">
        <v>298</v>
      </c>
      <c r="P22" s="216">
        <f t="shared" si="0"/>
        <v>0.969280844017268</v>
      </c>
      <c r="Q22" s="216">
        <f t="shared" si="1"/>
        <v>0.74350579450271048</v>
      </c>
      <c r="R22" s="216">
        <f t="shared" si="2"/>
        <v>0.84817620049829645</v>
      </c>
      <c r="S22" s="216">
        <f t="shared" si="3"/>
        <v>0.86161317080178657</v>
      </c>
      <c r="T22" s="216">
        <f t="shared" si="4"/>
        <v>0.98803265904761939</v>
      </c>
      <c r="U22" s="216">
        <f t="shared" si="5"/>
        <v>1.8866664283885508</v>
      </c>
      <c r="V22" s="216">
        <f t="shared" si="6"/>
        <v>1.9222236009152411</v>
      </c>
      <c r="W22" s="216">
        <f t="shared" si="7"/>
        <v>2.2542792209574642</v>
      </c>
      <c r="X22" s="216">
        <f t="shared" si="8"/>
        <v>1.9059686952318178</v>
      </c>
      <c r="Y22" s="216">
        <f t="shared" si="9"/>
        <v>1.8760131551962644</v>
      </c>
      <c r="Z22" s="216">
        <f t="shared" si="10"/>
        <v>1.7601182873792118</v>
      </c>
    </row>
    <row r="23" spans="1:26" s="158" customFormat="1" x14ac:dyDescent="0.25">
      <c r="A23" s="156" t="s">
        <v>299</v>
      </c>
      <c r="B23" s="159">
        <v>72169.428868999981</v>
      </c>
      <c r="C23" s="159">
        <v>103156.46181000001</v>
      </c>
      <c r="D23" s="159">
        <v>86616.719548999972</v>
      </c>
      <c r="E23" s="159">
        <v>119241.163633</v>
      </c>
      <c r="F23" s="159">
        <v>132702.80556442999</v>
      </c>
      <c r="G23" s="159">
        <v>155560.116729</v>
      </c>
      <c r="H23" s="159">
        <v>112317.81821500001</v>
      </c>
      <c r="I23" s="159">
        <v>194523.514414</v>
      </c>
      <c r="J23" s="159">
        <v>152116.77261091836</v>
      </c>
      <c r="K23" s="162">
        <v>245058.02795564156</v>
      </c>
      <c r="L23" s="162">
        <v>242451.45574082612</v>
      </c>
      <c r="O23" s="156" t="s">
        <v>299</v>
      </c>
      <c r="P23" s="216">
        <f t="shared" si="0"/>
        <v>8.1766337169178644</v>
      </c>
      <c r="Q23" s="216">
        <f t="shared" si="1"/>
        <v>10.010387062899568</v>
      </c>
      <c r="R23" s="216">
        <f t="shared" si="2"/>
        <v>7.3222112450686607</v>
      </c>
      <c r="S23" s="216">
        <f t="shared" si="3"/>
        <v>9.0668981315905821</v>
      </c>
      <c r="T23" s="216">
        <f t="shared" si="4"/>
        <v>8.7017274274601828</v>
      </c>
      <c r="U23" s="216">
        <f t="shared" si="5"/>
        <v>9.0144840180878383</v>
      </c>
      <c r="V23" s="216">
        <f t="shared" si="6"/>
        <v>5.9078961595372155</v>
      </c>
      <c r="W23" s="216">
        <f t="shared" si="7"/>
        <v>9.1020119145261571</v>
      </c>
      <c r="X23" s="216">
        <f t="shared" si="8"/>
        <v>6.5856516156093781</v>
      </c>
      <c r="Y23" s="216">
        <f t="shared" si="9"/>
        <v>10.0198525835329</v>
      </c>
      <c r="Z23" s="216">
        <f t="shared" si="10"/>
        <v>9.9140642870727547</v>
      </c>
    </row>
    <row r="24" spans="1:26" s="141" customFormat="1" x14ac:dyDescent="0.25">
      <c r="A24" s="146" t="s">
        <v>300</v>
      </c>
      <c r="B24" s="149">
        <v>3202.148244</v>
      </c>
      <c r="C24" s="149">
        <v>4132.9676280000003</v>
      </c>
      <c r="D24" s="149">
        <v>6541.3416920000018</v>
      </c>
      <c r="E24" s="149">
        <v>5250.2187780000004</v>
      </c>
      <c r="F24" s="149">
        <v>5488.6377249999996</v>
      </c>
      <c r="G24" s="149">
        <v>7952.806294</v>
      </c>
      <c r="H24" s="149">
        <v>12768.507571</v>
      </c>
      <c r="I24" s="149">
        <v>32053.589685999999</v>
      </c>
      <c r="J24" s="149">
        <v>20902.897726552379</v>
      </c>
      <c r="K24" s="148">
        <v>25136.830303999999</v>
      </c>
      <c r="L24" s="148">
        <v>18102.794902146004</v>
      </c>
      <c r="O24" s="146" t="s">
        <v>300</v>
      </c>
      <c r="P24" s="154">
        <f t="shared" si="0"/>
        <v>0.36279618266047309</v>
      </c>
      <c r="Q24" s="154">
        <f t="shared" si="1"/>
        <v>0.40106654443922818</v>
      </c>
      <c r="R24" s="154">
        <f t="shared" si="2"/>
        <v>0.55297736908522599</v>
      </c>
      <c r="S24" s="154">
        <f t="shared" si="3"/>
        <v>0.39921783198294625</v>
      </c>
      <c r="T24" s="154">
        <f t="shared" si="4"/>
        <v>0.35990670451828821</v>
      </c>
      <c r="U24" s="154">
        <f t="shared" si="5"/>
        <v>0.4608536348754656</v>
      </c>
      <c r="V24" s="154">
        <f t="shared" si="6"/>
        <v>0.67162110198164837</v>
      </c>
      <c r="W24" s="154">
        <f t="shared" si="7"/>
        <v>1.4998297563366823</v>
      </c>
      <c r="X24" s="154">
        <f t="shared" si="8"/>
        <v>0.90495742067766316</v>
      </c>
      <c r="Y24" s="154">
        <f t="shared" si="9"/>
        <v>1.0277865049536492</v>
      </c>
      <c r="Z24" s="154">
        <f t="shared" si="10"/>
        <v>0.74024002820349855</v>
      </c>
    </row>
    <row r="25" spans="1:26" s="158" customFormat="1" x14ac:dyDescent="0.25">
      <c r="A25" s="156"/>
      <c r="B25" s="159"/>
      <c r="C25" s="159"/>
      <c r="D25" s="159">
        <v>0</v>
      </c>
      <c r="E25" s="159">
        <v>0</v>
      </c>
      <c r="F25" s="159"/>
      <c r="G25" s="149">
        <v>0</v>
      </c>
      <c r="H25" s="149">
        <v>0</v>
      </c>
      <c r="I25" s="149">
        <v>0</v>
      </c>
      <c r="J25" s="149"/>
      <c r="K25" s="162"/>
      <c r="L25" s="162"/>
      <c r="O25" s="156"/>
      <c r="P25" s="154">
        <f t="shared" si="0"/>
        <v>0</v>
      </c>
      <c r="Q25" s="154">
        <f t="shared" si="1"/>
        <v>0</v>
      </c>
      <c r="R25" s="154">
        <f t="shared" si="2"/>
        <v>0</v>
      </c>
      <c r="S25" s="154">
        <f t="shared" si="3"/>
        <v>0</v>
      </c>
      <c r="T25" s="154">
        <f t="shared" si="4"/>
        <v>0</v>
      </c>
      <c r="U25" s="154">
        <f t="shared" si="5"/>
        <v>0</v>
      </c>
      <c r="V25" s="154">
        <f t="shared" si="6"/>
        <v>0</v>
      </c>
      <c r="W25" s="154">
        <f t="shared" si="7"/>
        <v>0</v>
      </c>
      <c r="X25" s="154">
        <f t="shared" si="8"/>
        <v>0</v>
      </c>
      <c r="Y25" s="154">
        <f t="shared" si="9"/>
        <v>0</v>
      </c>
      <c r="Z25" s="154">
        <f t="shared" si="10"/>
        <v>0</v>
      </c>
    </row>
    <row r="26" spans="1:26" s="141" customFormat="1" ht="15.75" thickBot="1" x14ac:dyDescent="0.3">
      <c r="A26" s="166" t="s">
        <v>117</v>
      </c>
      <c r="B26" s="169">
        <v>882630.08185969992</v>
      </c>
      <c r="C26" s="169">
        <v>1030494.2372540002</v>
      </c>
      <c r="D26" s="169">
        <v>1182931.1754333</v>
      </c>
      <c r="E26" s="169">
        <v>1315126.3188624999</v>
      </c>
      <c r="F26" s="169">
        <v>1525016.80465947</v>
      </c>
      <c r="G26" s="169">
        <v>1725668.5620260001</v>
      </c>
      <c r="H26" s="169">
        <v>1901147.4674226202</v>
      </c>
      <c r="I26" s="169">
        <v>2137148.5363972601</v>
      </c>
      <c r="J26" s="169">
        <v>2309821.1306891735</v>
      </c>
      <c r="K26" s="170">
        <v>2445724.8838010002</v>
      </c>
      <c r="L26" s="170">
        <v>2445530.3972253422</v>
      </c>
      <c r="O26" s="166" t="s">
        <v>117</v>
      </c>
      <c r="P26" s="169">
        <f t="shared" si="0"/>
        <v>100</v>
      </c>
      <c r="Q26" s="169">
        <f t="shared" si="1"/>
        <v>100</v>
      </c>
      <c r="R26" s="169">
        <f t="shared" si="2"/>
        <v>100</v>
      </c>
      <c r="S26" s="169">
        <f t="shared" si="3"/>
        <v>100</v>
      </c>
      <c r="T26" s="169">
        <f t="shared" si="4"/>
        <v>100</v>
      </c>
      <c r="U26" s="169">
        <f t="shared" si="5"/>
        <v>100</v>
      </c>
      <c r="V26" s="169">
        <f t="shared" si="6"/>
        <v>100</v>
      </c>
      <c r="W26" s="169">
        <f t="shared" si="7"/>
        <v>100</v>
      </c>
      <c r="X26" s="169">
        <f t="shared" si="8"/>
        <v>100</v>
      </c>
      <c r="Y26" s="169">
        <f t="shared" si="9"/>
        <v>100</v>
      </c>
      <c r="Z26" s="169">
        <f t="shared" si="10"/>
        <v>100</v>
      </c>
    </row>
    <row r="27" spans="1:26" s="158" customFormat="1" ht="15.75" thickTop="1" x14ac:dyDescent="0.25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26" s="158" customFormat="1" x14ac:dyDescent="0.25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26" s="158" customFormat="1" x14ac:dyDescent="0.25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26" s="158" customFormat="1" ht="15.75" thickBot="1" x14ac:dyDescent="0.3">
      <c r="A30" s="204" t="s">
        <v>382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26" s="141" customFormat="1" ht="15.75" thickTop="1" x14ac:dyDescent="0.25">
      <c r="A31" s="142" t="s">
        <v>11</v>
      </c>
      <c r="B31" s="143" t="s">
        <v>284</v>
      </c>
      <c r="C31" s="143" t="s">
        <v>45</v>
      </c>
      <c r="D31" s="143" t="s">
        <v>44</v>
      </c>
      <c r="E31" s="143" t="s">
        <v>42</v>
      </c>
      <c r="F31" s="143" t="s">
        <v>0</v>
      </c>
      <c r="G31" s="143" t="s">
        <v>1</v>
      </c>
      <c r="H31" s="143" t="s">
        <v>2</v>
      </c>
      <c r="I31" s="143" t="s">
        <v>3</v>
      </c>
      <c r="J31" s="143" t="s">
        <v>4</v>
      </c>
      <c r="K31" s="143" t="s">
        <v>252</v>
      </c>
      <c r="L31" s="143" t="s">
        <v>270</v>
      </c>
      <c r="O31" s="142" t="s">
        <v>11</v>
      </c>
      <c r="P31" s="143" t="s">
        <v>284</v>
      </c>
      <c r="Q31" s="143" t="s">
        <v>45</v>
      </c>
      <c r="R31" s="143" t="s">
        <v>44</v>
      </c>
      <c r="S31" s="143" t="s">
        <v>42</v>
      </c>
      <c r="T31" s="143" t="s">
        <v>0</v>
      </c>
      <c r="U31" s="143" t="s">
        <v>1</v>
      </c>
      <c r="V31" s="143" t="s">
        <v>2</v>
      </c>
      <c r="W31" s="143" t="s">
        <v>3</v>
      </c>
      <c r="X31" s="143" t="s">
        <v>4</v>
      </c>
      <c r="Y31" s="143" t="s">
        <v>252</v>
      </c>
      <c r="Z31" s="143" t="s">
        <v>270</v>
      </c>
    </row>
    <row r="32" spans="1:26" s="141" customFormat="1" x14ac:dyDescent="0.25">
      <c r="A32" s="146" t="s">
        <v>301</v>
      </c>
      <c r="B32" s="149">
        <v>515205.77579400002</v>
      </c>
      <c r="C32" s="149">
        <v>614480.26110999996</v>
      </c>
      <c r="D32" s="149">
        <v>620150.55369029997</v>
      </c>
      <c r="E32" s="149">
        <v>720337.18567499996</v>
      </c>
      <c r="F32" s="149">
        <v>840955.21705900005</v>
      </c>
      <c r="G32" s="149">
        <v>949790.42979299999</v>
      </c>
      <c r="H32" s="149">
        <v>1072759.2246719999</v>
      </c>
      <c r="I32" s="149">
        <v>1257746.9678730001</v>
      </c>
      <c r="J32" s="149">
        <v>1359196.8425160346</v>
      </c>
      <c r="K32" s="149">
        <v>1367839.5330099999</v>
      </c>
      <c r="L32" s="149">
        <v>1542359.1724489937</v>
      </c>
      <c r="O32" s="146" t="s">
        <v>301</v>
      </c>
      <c r="P32" s="154">
        <f>+B32/$B$47*100</f>
        <v>60.265644293641287</v>
      </c>
      <c r="Q32" s="154">
        <f>+C32/$C$47*100</f>
        <v>61.528203165587549</v>
      </c>
      <c r="R32" s="154">
        <f>+D32/$D$47*100</f>
        <v>56.820227241232402</v>
      </c>
      <c r="S32" s="154">
        <f>+E32/$E$47*100</f>
        <v>58.456783483674926</v>
      </c>
      <c r="T32" s="154">
        <f>+F32/$F$47*100</f>
        <v>60.046036366811542</v>
      </c>
      <c r="U32" s="154">
        <f>+G32/$G$47*100</f>
        <v>59.512273443871386</v>
      </c>
      <c r="V32" s="154">
        <f>+H32/$H$47*100</f>
        <v>61.491462705044285</v>
      </c>
      <c r="W32" s="154">
        <f>+I32/$I$47*100</f>
        <v>64.252401934581584</v>
      </c>
      <c r="X32" s="154">
        <f>+J32/$J$47*100</f>
        <v>64.244360717510091</v>
      </c>
      <c r="Y32" s="154">
        <f>+K32/$K$47*100</f>
        <v>60.12535604993046</v>
      </c>
      <c r="Z32" s="154">
        <f>+L32/$L$47*100</f>
        <v>70.635121734927779</v>
      </c>
    </row>
    <row r="33" spans="1:26" s="158" customFormat="1" x14ac:dyDescent="0.25">
      <c r="A33" s="156" t="s">
        <v>302</v>
      </c>
      <c r="B33" s="159">
        <v>511892.11755300005</v>
      </c>
      <c r="C33" s="159">
        <v>611644.16402400006</v>
      </c>
      <c r="D33" s="159">
        <v>615925.3647413</v>
      </c>
      <c r="E33" s="159">
        <v>719604.71269700001</v>
      </c>
      <c r="F33" s="159">
        <v>839923.15928600007</v>
      </c>
      <c r="G33" s="159">
        <v>949357.41059999994</v>
      </c>
      <c r="H33" s="159">
        <v>1072343.8106770001</v>
      </c>
      <c r="I33" s="159">
        <v>1257298.843754</v>
      </c>
      <c r="J33" s="159">
        <v>1359191.7679000346</v>
      </c>
      <c r="K33" s="149">
        <v>1366918.927288</v>
      </c>
      <c r="L33" s="149">
        <v>1541307.0878568413</v>
      </c>
      <c r="O33" s="156" t="s">
        <v>302</v>
      </c>
      <c r="P33" s="216">
        <f t="shared" ref="P33:P45" si="11">+B33/$B$47*100</f>
        <v>59.878032666898484</v>
      </c>
      <c r="Q33" s="216">
        <f t="shared" ref="Q33:Q45" si="12">+C33/$C$47*100</f>
        <v>61.244223404562327</v>
      </c>
      <c r="R33" s="216">
        <f t="shared" ref="R33:R45" si="13">+D33/$D$47*100</f>
        <v>56.433101575068413</v>
      </c>
      <c r="S33" s="216">
        <f t="shared" ref="S33:S45" si="14">+E33/$E$47*100</f>
        <v>58.397341856706205</v>
      </c>
      <c r="T33" s="216">
        <f t="shared" ref="T33:T45" si="15">+F33/$F$47*100</f>
        <v>59.972345191213719</v>
      </c>
      <c r="U33" s="216">
        <f t="shared" ref="U33:U45" si="16">+G33/$G$47*100</f>
        <v>59.485141188363322</v>
      </c>
      <c r="V33" s="216">
        <f t="shared" ref="V33:V45" si="17">+H33/$H$47*100</f>
        <v>61.467650824807606</v>
      </c>
      <c r="W33" s="216">
        <f t="shared" ref="W33:W45" si="18">+I33/$I$47*100</f>
        <v>64.229509372129797</v>
      </c>
      <c r="X33" s="216">
        <f t="shared" ref="X33:X45" si="19">+J33/$J$47*100</f>
        <v>64.244120858609151</v>
      </c>
      <c r="Y33" s="216">
        <f t="shared" ref="Y33:Y45" si="20">+K33/$K$47*100</f>
        <v>60.084889499958003</v>
      </c>
      <c r="Z33" s="216">
        <f t="shared" ref="Z33:Z45" si="21">+L33/$L$47*100</f>
        <v>70.58693962237605</v>
      </c>
    </row>
    <row r="34" spans="1:26" s="158" customFormat="1" x14ac:dyDescent="0.25">
      <c r="A34" s="156" t="s">
        <v>303</v>
      </c>
      <c r="B34" s="159">
        <v>3313.6582410000005</v>
      </c>
      <c r="C34" s="159">
        <v>2836.0970860000002</v>
      </c>
      <c r="D34" s="159">
        <v>4225.1889490000003</v>
      </c>
      <c r="E34" s="159">
        <v>732.47297800000001</v>
      </c>
      <c r="F34" s="159">
        <v>1032.057773</v>
      </c>
      <c r="G34" s="159">
        <v>433.01919299999997</v>
      </c>
      <c r="H34" s="159">
        <v>415.413995</v>
      </c>
      <c r="I34" s="159">
        <v>448.12411900000001</v>
      </c>
      <c r="J34" s="159">
        <v>5.0746159999999998</v>
      </c>
      <c r="K34" s="149">
        <v>920.60572200000001</v>
      </c>
      <c r="L34" s="149">
        <v>1052.0845921524074</v>
      </c>
      <c r="O34" s="156" t="s">
        <v>303</v>
      </c>
      <c r="P34" s="216">
        <f t="shared" si="11"/>
        <v>0.38761162674280086</v>
      </c>
      <c r="Q34" s="216">
        <f t="shared" si="12"/>
        <v>0.28397976102523015</v>
      </c>
      <c r="R34" s="216">
        <f t="shared" si="13"/>
        <v>0.38712566616398886</v>
      </c>
      <c r="S34" s="216">
        <f t="shared" si="14"/>
        <v>5.9441626968716729E-2</v>
      </c>
      <c r="T34" s="216">
        <f t="shared" si="15"/>
        <v>7.3691175597832989E-2</v>
      </c>
      <c r="U34" s="216">
        <f t="shared" si="16"/>
        <v>2.7132255508067079E-2</v>
      </c>
      <c r="V34" s="216">
        <f t="shared" si="17"/>
        <v>2.3811880236691747E-2</v>
      </c>
      <c r="W34" s="216">
        <f t="shared" si="18"/>
        <v>2.2892562451778949E-2</v>
      </c>
      <c r="X34" s="216">
        <f t="shared" si="19"/>
        <v>2.3985890093987776E-4</v>
      </c>
      <c r="Y34" s="216">
        <f t="shared" si="20"/>
        <v>4.0466549972458382E-2</v>
      </c>
      <c r="Z34" s="216">
        <f t="shared" si="21"/>
        <v>4.8182112551727781E-2</v>
      </c>
    </row>
    <row r="35" spans="1:26" s="141" customFormat="1" x14ac:dyDescent="0.25">
      <c r="A35" s="146" t="s">
        <v>304</v>
      </c>
      <c r="B35" s="149">
        <v>202309.45613899996</v>
      </c>
      <c r="C35" s="149">
        <v>173287.12499399995</v>
      </c>
      <c r="D35" s="149">
        <v>181788.65156500004</v>
      </c>
      <c r="E35" s="149">
        <v>188053.16557700001</v>
      </c>
      <c r="F35" s="149">
        <v>190405.45732697</v>
      </c>
      <c r="G35" s="149">
        <v>200518.34494000001</v>
      </c>
      <c r="H35" s="149">
        <v>207586.60324299999</v>
      </c>
      <c r="I35" s="149">
        <v>261331.72012826</v>
      </c>
      <c r="J35" s="149">
        <v>231724.98482987162</v>
      </c>
      <c r="K35" s="149">
        <v>224100.78908999998</v>
      </c>
      <c r="L35" s="149">
        <v>161916.38966087817</v>
      </c>
      <c r="O35" s="146" t="s">
        <v>304</v>
      </c>
      <c r="P35" s="154">
        <f t="shared" si="11"/>
        <v>23.664932137305794</v>
      </c>
      <c r="Q35" s="154">
        <f t="shared" si="12"/>
        <v>17.351322910440484</v>
      </c>
      <c r="R35" s="154">
        <f t="shared" si="13"/>
        <v>16.65607235264827</v>
      </c>
      <c r="S35" s="154">
        <f t="shared" si="14"/>
        <v>15.260885321716749</v>
      </c>
      <c r="T35" s="154">
        <f t="shared" si="15"/>
        <v>13.595364869818624</v>
      </c>
      <c r="U35" s="154">
        <f t="shared" si="16"/>
        <v>12.564142783774503</v>
      </c>
      <c r="V35" s="154">
        <f t="shared" si="17"/>
        <v>11.899039018085951</v>
      </c>
      <c r="W35" s="154">
        <f t="shared" si="18"/>
        <v>13.35021363504652</v>
      </c>
      <c r="X35" s="154">
        <f t="shared" si="19"/>
        <v>10.95280907591882</v>
      </c>
      <c r="Y35" s="154">
        <f t="shared" si="20"/>
        <v>9.8506728383965445</v>
      </c>
      <c r="Z35" s="154">
        <f t="shared" si="21"/>
        <v>7.415253268417513</v>
      </c>
    </row>
    <row r="36" spans="1:26" s="141" customFormat="1" x14ac:dyDescent="0.25">
      <c r="A36" s="146" t="s">
        <v>305</v>
      </c>
      <c r="B36" s="149"/>
      <c r="C36" s="149"/>
      <c r="D36" s="149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O36" s="146" t="s">
        <v>305</v>
      </c>
      <c r="P36" s="154">
        <f t="shared" si="11"/>
        <v>0</v>
      </c>
      <c r="Q36" s="154">
        <f t="shared" si="12"/>
        <v>0</v>
      </c>
      <c r="R36" s="154">
        <f t="shared" si="13"/>
        <v>0</v>
      </c>
      <c r="S36" s="154">
        <f t="shared" si="14"/>
        <v>0</v>
      </c>
      <c r="T36" s="154">
        <f t="shared" si="15"/>
        <v>0</v>
      </c>
      <c r="U36" s="154">
        <f t="shared" si="16"/>
        <v>0</v>
      </c>
      <c r="V36" s="154">
        <f t="shared" si="17"/>
        <v>0</v>
      </c>
      <c r="W36" s="154">
        <f t="shared" si="18"/>
        <v>0</v>
      </c>
      <c r="X36" s="154">
        <f t="shared" si="19"/>
        <v>0</v>
      </c>
      <c r="Y36" s="154">
        <f t="shared" si="20"/>
        <v>0</v>
      </c>
      <c r="Z36" s="154">
        <f t="shared" si="21"/>
        <v>0</v>
      </c>
    </row>
    <row r="37" spans="1:26" s="141" customFormat="1" x14ac:dyDescent="0.25">
      <c r="A37" s="146" t="s">
        <v>81</v>
      </c>
      <c r="B37" s="149">
        <v>586.72847999999999</v>
      </c>
      <c r="C37" s="149">
        <v>765.62955399999998</v>
      </c>
      <c r="D37" s="149">
        <v>888.92257900000004</v>
      </c>
      <c r="E37" s="149">
        <v>957.24057500000004</v>
      </c>
      <c r="F37" s="149">
        <v>37.578713</v>
      </c>
      <c r="G37" s="149">
        <v>12723.801783999999</v>
      </c>
      <c r="H37" s="149">
        <v>226.47179299999999</v>
      </c>
      <c r="I37" s="149">
        <v>840.46065299999998</v>
      </c>
      <c r="J37" s="149">
        <v>163.775893</v>
      </c>
      <c r="K37" s="149">
        <v>384.92460399999999</v>
      </c>
      <c r="L37" s="149">
        <v>262.31676380396829</v>
      </c>
      <c r="O37" s="146" t="s">
        <v>81</v>
      </c>
      <c r="P37" s="154">
        <f t="shared" si="11"/>
        <v>6.8631936080559397E-2</v>
      </c>
      <c r="Q37" s="154">
        <f t="shared" si="12"/>
        <v>7.6662854333179736E-2</v>
      </c>
      <c r="R37" s="154">
        <f t="shared" si="13"/>
        <v>8.144600152024728E-2</v>
      </c>
      <c r="S37" s="154">
        <f t="shared" si="14"/>
        <v>7.768196081967943E-2</v>
      </c>
      <c r="T37" s="154">
        <f t="shared" si="15"/>
        <v>2.6832020559992135E-3</v>
      </c>
      <c r="U37" s="154">
        <f t="shared" si="16"/>
        <v>0.79725205399264532</v>
      </c>
      <c r="V37" s="154">
        <f t="shared" si="17"/>
        <v>1.298155400832089E-2</v>
      </c>
      <c r="W37" s="154">
        <f t="shared" si="18"/>
        <v>4.2935198466890409E-2</v>
      </c>
      <c r="X37" s="154">
        <f t="shared" si="19"/>
        <v>7.7410991679817773E-3</v>
      </c>
      <c r="Y37" s="154">
        <f t="shared" si="20"/>
        <v>1.6919915172322549E-2</v>
      </c>
      <c r="Z37" s="154">
        <f t="shared" si="21"/>
        <v>1.2013269590756331E-2</v>
      </c>
    </row>
    <row r="38" spans="1:26" s="141" customFormat="1" x14ac:dyDescent="0.25">
      <c r="A38" s="146" t="s">
        <v>306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40</v>
      </c>
      <c r="J38" s="149">
        <v>32.801118000000002</v>
      </c>
      <c r="K38" s="149">
        <v>64.547700000000006</v>
      </c>
      <c r="L38" s="149">
        <v>43.987689015039933</v>
      </c>
      <c r="O38" s="146" t="s">
        <v>306</v>
      </c>
      <c r="P38" s="154">
        <f t="shared" si="11"/>
        <v>0</v>
      </c>
      <c r="Q38" s="154">
        <f t="shared" si="12"/>
        <v>0</v>
      </c>
      <c r="R38" s="154">
        <f t="shared" si="13"/>
        <v>0</v>
      </c>
      <c r="S38" s="154">
        <f t="shared" si="14"/>
        <v>0</v>
      </c>
      <c r="T38" s="154">
        <f t="shared" si="15"/>
        <v>0</v>
      </c>
      <c r="U38" s="154">
        <f t="shared" si="16"/>
        <v>0</v>
      </c>
      <c r="V38" s="154">
        <f t="shared" si="17"/>
        <v>0</v>
      </c>
      <c r="W38" s="154">
        <f t="shared" si="18"/>
        <v>2.0434126601232058E-3</v>
      </c>
      <c r="X38" s="154">
        <f t="shared" si="19"/>
        <v>1.550391224297413E-3</v>
      </c>
      <c r="Y38" s="154">
        <f t="shared" si="20"/>
        <v>2.8372870874435563E-3</v>
      </c>
      <c r="Z38" s="154">
        <f t="shared" si="21"/>
        <v>2.0144956012301623E-3</v>
      </c>
    </row>
    <row r="39" spans="1:26" s="141" customFormat="1" x14ac:dyDescent="0.25">
      <c r="A39" s="146" t="s">
        <v>307</v>
      </c>
      <c r="B39" s="149">
        <v>135087.27326870002</v>
      </c>
      <c r="C39" s="149">
        <v>204764.60854299998</v>
      </c>
      <c r="D39" s="149">
        <v>284041.47018499998</v>
      </c>
      <c r="E39" s="149">
        <v>313188.3108105</v>
      </c>
      <c r="F39" s="149">
        <v>351883.19748949999</v>
      </c>
      <c r="G39" s="149">
        <f>SUM(G40:G41)</f>
        <v>417635.99659500003</v>
      </c>
      <c r="H39" s="149">
        <v>443808.92080800002</v>
      </c>
      <c r="I39" s="149">
        <v>391523.777688</v>
      </c>
      <c r="J39" s="149">
        <v>391443.16372343001</v>
      </c>
      <c r="K39" s="149">
        <v>513497.44206699997</v>
      </c>
      <c r="L39" s="149">
        <v>362261.44348368311</v>
      </c>
      <c r="O39" s="146" t="s">
        <v>307</v>
      </c>
      <c r="P39" s="154">
        <f t="shared" si="11"/>
        <v>15.801689231575192</v>
      </c>
      <c r="Q39" s="154">
        <f t="shared" si="12"/>
        <v>20.503178430495357</v>
      </c>
      <c r="R39" s="154">
        <f t="shared" si="13"/>
        <v>26.024810887946607</v>
      </c>
      <c r="S39" s="154">
        <f t="shared" si="14"/>
        <v>25.415849186671636</v>
      </c>
      <c r="T39" s="154">
        <f t="shared" si="15"/>
        <v>25.125227651500559</v>
      </c>
      <c r="U39" s="154">
        <f t="shared" si="16"/>
        <v>26.168370252774853</v>
      </c>
      <c r="V39" s="154">
        <f t="shared" si="17"/>
        <v>25.439501310627506</v>
      </c>
      <c r="W39" s="154">
        <f t="shared" si="18"/>
        <v>20.001116101673066</v>
      </c>
      <c r="X39" s="154">
        <f t="shared" si="19"/>
        <v>18.502114648897681</v>
      </c>
      <c r="Y39" s="154">
        <f t="shared" si="20"/>
        <v>22.571519385074829</v>
      </c>
      <c r="Z39" s="154">
        <f t="shared" si="21"/>
        <v>16.590416562771683</v>
      </c>
    </row>
    <row r="40" spans="1:26" s="158" customFormat="1" x14ac:dyDescent="0.25">
      <c r="A40" s="156" t="s">
        <v>308</v>
      </c>
      <c r="B40" s="159">
        <v>68681.131668000016</v>
      </c>
      <c r="C40" s="159">
        <v>118066.82440700001</v>
      </c>
      <c r="D40" s="159">
        <v>153499.85477400004</v>
      </c>
      <c r="E40" s="159">
        <v>199620.05114600001</v>
      </c>
      <c r="F40" s="159">
        <v>221773.61216350002</v>
      </c>
      <c r="G40" s="159">
        <v>280535.22560599999</v>
      </c>
      <c r="H40" s="149">
        <v>315819.61068500002</v>
      </c>
      <c r="I40" s="149">
        <v>289509.04834500002</v>
      </c>
      <c r="J40" s="149">
        <v>340427.23709742998</v>
      </c>
      <c r="K40" s="149">
        <v>459688.18156699999</v>
      </c>
      <c r="L40" s="149">
        <v>325591.74003951275</v>
      </c>
      <c r="O40" s="156" t="s">
        <v>308</v>
      </c>
      <c r="P40" s="154">
        <f t="shared" si="11"/>
        <v>8.0339018800973516</v>
      </c>
      <c r="Q40" s="154">
        <f t="shared" si="12"/>
        <v>11.822087736564766</v>
      </c>
      <c r="R40" s="154">
        <f t="shared" si="13"/>
        <v>14.064160029937705</v>
      </c>
      <c r="S40" s="154">
        <f t="shared" si="14"/>
        <v>16.199560901339744</v>
      </c>
      <c r="T40" s="154">
        <f t="shared" si="15"/>
        <v>15.835119529598456</v>
      </c>
      <c r="U40" s="154">
        <f t="shared" si="16"/>
        <v>17.577866162055393</v>
      </c>
      <c r="V40" s="154">
        <f t="shared" si="17"/>
        <v>18.103046205821336</v>
      </c>
      <c r="W40" s="154">
        <f t="shared" si="18"/>
        <v>14.789661365209856</v>
      </c>
      <c r="X40" s="154">
        <f t="shared" si="19"/>
        <v>16.090774738460752</v>
      </c>
      <c r="Y40" s="154">
        <f t="shared" si="20"/>
        <v>20.206255866753704</v>
      </c>
      <c r="Z40" s="154">
        <f t="shared" si="21"/>
        <v>14.911061317229271</v>
      </c>
    </row>
    <row r="41" spans="1:26" s="158" customFormat="1" x14ac:dyDescent="0.25">
      <c r="A41" s="156" t="s">
        <v>309</v>
      </c>
      <c r="B41" s="159">
        <v>66406.141600700008</v>
      </c>
      <c r="C41" s="159">
        <v>86697.784135999973</v>
      </c>
      <c r="D41" s="159">
        <v>130541.61541099998</v>
      </c>
      <c r="E41" s="159">
        <v>113568.2596645</v>
      </c>
      <c r="F41" s="159">
        <v>130109.585326</v>
      </c>
      <c r="G41" s="159">
        <v>137100.77098900001</v>
      </c>
      <c r="H41" s="149">
        <v>127989.310123</v>
      </c>
      <c r="I41" s="149">
        <v>102014.729343</v>
      </c>
      <c r="J41" s="149">
        <v>51015.926626</v>
      </c>
      <c r="K41" s="149">
        <v>53809.260499999997</v>
      </c>
      <c r="L41" s="149">
        <v>36669.703444170336</v>
      </c>
      <c r="O41" s="156" t="s">
        <v>309</v>
      </c>
      <c r="P41" s="154">
        <f t="shared" si="11"/>
        <v>7.7677873514778408</v>
      </c>
      <c r="Q41" s="154">
        <f t="shared" si="12"/>
        <v>8.6810906939305887</v>
      </c>
      <c r="R41" s="154">
        <f t="shared" si="13"/>
        <v>11.960650858008906</v>
      </c>
      <c r="S41" s="154">
        <f t="shared" si="14"/>
        <v>9.2162882853318955</v>
      </c>
      <c r="T41" s="154">
        <f t="shared" si="15"/>
        <v>9.2901081219021062</v>
      </c>
      <c r="U41" s="154">
        <f t="shared" si="16"/>
        <v>8.5905040907194579</v>
      </c>
      <c r="V41" s="154">
        <f t="shared" si="17"/>
        <v>7.336455104806169</v>
      </c>
      <c r="W41" s="154">
        <f t="shared" si="18"/>
        <v>5.211454736463212</v>
      </c>
      <c r="X41" s="154">
        <f t="shared" si="19"/>
        <v>2.4113399104369289</v>
      </c>
      <c r="Y41" s="154">
        <f t="shared" si="20"/>
        <v>2.3652635183211266</v>
      </c>
      <c r="Z41" s="154">
        <f t="shared" si="21"/>
        <v>1.6793552455424126</v>
      </c>
    </row>
    <row r="42" spans="1:26" s="141" customFormat="1" x14ac:dyDescent="0.25">
      <c r="A42" s="146" t="s">
        <v>21</v>
      </c>
      <c r="B42" s="149">
        <v>685.12322100000006</v>
      </c>
      <c r="C42" s="149">
        <v>2231.6448930000001</v>
      </c>
      <c r="D42" s="149">
        <v>1664.7012469999997</v>
      </c>
      <c r="E42" s="149">
        <v>6379.9062389999999</v>
      </c>
      <c r="F42" s="149">
        <v>5720.8360659999998</v>
      </c>
      <c r="G42" s="149">
        <v>4831.3249310000001</v>
      </c>
      <c r="H42" s="149">
        <v>6250.8001139999997</v>
      </c>
      <c r="I42" s="149">
        <v>6897.7447510000002</v>
      </c>
      <c r="J42" s="149">
        <v>107263.54054480245</v>
      </c>
      <c r="K42" s="149">
        <v>141016.24858399999</v>
      </c>
      <c r="L42" s="149">
        <v>96565.910778797857</v>
      </c>
      <c r="O42" s="146" t="s">
        <v>21</v>
      </c>
      <c r="P42" s="154">
        <f t="shared" si="11"/>
        <v>8.0141555615263427E-2</v>
      </c>
      <c r="Q42" s="154">
        <f t="shared" si="12"/>
        <v>0.22345567312758605</v>
      </c>
      <c r="R42" s="154">
        <f t="shared" si="13"/>
        <v>0.15252538690877321</v>
      </c>
      <c r="S42" s="154">
        <f t="shared" si="14"/>
        <v>0.51774197566920543</v>
      </c>
      <c r="T42" s="154">
        <f t="shared" si="15"/>
        <v>0.40848017052435109</v>
      </c>
      <c r="U42" s="154">
        <f t="shared" si="16"/>
        <v>0.30272270742139262</v>
      </c>
      <c r="V42" s="154">
        <f t="shared" si="17"/>
        <v>0.35830112969127847</v>
      </c>
      <c r="W42" s="154">
        <f t="shared" si="18"/>
        <v>0.35237347376229472</v>
      </c>
      <c r="X42" s="154">
        <f t="shared" si="19"/>
        <v>5.0699629185728208</v>
      </c>
      <c r="Y42" s="154">
        <f t="shared" si="20"/>
        <v>6.1985722376957471</v>
      </c>
      <c r="Z42" s="154">
        <f t="shared" si="21"/>
        <v>4.422410152671576</v>
      </c>
    </row>
    <row r="43" spans="1:26" s="141" customFormat="1" x14ac:dyDescent="0.25">
      <c r="A43" s="146" t="s">
        <v>310</v>
      </c>
      <c r="B43" s="149">
        <v>1016.9859720000001</v>
      </c>
      <c r="C43" s="149">
        <v>3167.6365449999998</v>
      </c>
      <c r="D43" s="149">
        <v>2891.384509</v>
      </c>
      <c r="E43" s="149">
        <v>3340.1291809999998</v>
      </c>
      <c r="F43" s="149">
        <v>11515.162859999999</v>
      </c>
      <c r="G43" s="149">
        <v>0</v>
      </c>
      <c r="H43" s="149">
        <v>13934.098764</v>
      </c>
      <c r="I43" s="149">
        <v>39128.978357</v>
      </c>
      <c r="J43" s="149">
        <v>25842.052408</v>
      </c>
      <c r="K43" s="149">
        <v>28076.029202000002</v>
      </c>
      <c r="L43" s="149">
        <v>20149.233617648631</v>
      </c>
      <c r="O43" s="146" t="s">
        <v>310</v>
      </c>
      <c r="P43" s="154">
        <f t="shared" si="11"/>
        <v>0.11896084578190166</v>
      </c>
      <c r="Q43" s="154">
        <f t="shared" si="12"/>
        <v>0.31717696601585438</v>
      </c>
      <c r="R43" s="154">
        <f t="shared" si="13"/>
        <v>0.26491812974370788</v>
      </c>
      <c r="S43" s="154">
        <f t="shared" si="14"/>
        <v>0.2710580714478279</v>
      </c>
      <c r="T43" s="154">
        <f t="shared" si="15"/>
        <v>0.82220773928893687</v>
      </c>
      <c r="U43" s="154">
        <f t="shared" si="16"/>
        <v>0</v>
      </c>
      <c r="V43" s="154">
        <f t="shared" si="17"/>
        <v>0.79871428254265353</v>
      </c>
      <c r="W43" s="154">
        <f t="shared" si="18"/>
        <v>1.9989162438095176</v>
      </c>
      <c r="X43" s="154">
        <f t="shared" si="19"/>
        <v>1.2214611487083165</v>
      </c>
      <c r="Y43" s="154">
        <f t="shared" si="20"/>
        <v>1.2341222866426349</v>
      </c>
      <c r="Z43" s="154">
        <f t="shared" si="21"/>
        <v>0.92277051601946325</v>
      </c>
    </row>
    <row r="44" spans="1:26" s="158" customFormat="1" x14ac:dyDescent="0.25">
      <c r="A44" s="156" t="s">
        <v>311</v>
      </c>
      <c r="B44" s="159">
        <v>0</v>
      </c>
      <c r="C44" s="159">
        <v>0.6</v>
      </c>
      <c r="D44" s="159">
        <v>3.1</v>
      </c>
      <c r="E44" s="159">
        <v>0</v>
      </c>
      <c r="F44" s="159">
        <v>3800.7308950000001</v>
      </c>
      <c r="G44" s="159">
        <v>16.354637</v>
      </c>
      <c r="H44" s="149">
        <v>2.64</v>
      </c>
      <c r="I44" s="149">
        <v>600.72378500000002</v>
      </c>
      <c r="J44" s="149">
        <v>2.5</v>
      </c>
      <c r="K44" s="149">
        <v>33.981000000000002</v>
      </c>
      <c r="L44" s="149">
        <v>23.157225748091292</v>
      </c>
      <c r="O44" s="156" t="s">
        <v>311</v>
      </c>
      <c r="P44" s="154">
        <f t="shared" si="11"/>
        <v>0</v>
      </c>
      <c r="Q44" s="154">
        <f t="shared" si="12"/>
        <v>6.0078287677891603E-5</v>
      </c>
      <c r="R44" s="154">
        <f t="shared" si="13"/>
        <v>2.8403216509226119E-4</v>
      </c>
      <c r="S44" s="154">
        <f t="shared" si="14"/>
        <v>0</v>
      </c>
      <c r="T44" s="154">
        <f t="shared" si="15"/>
        <v>0.27138047414672584</v>
      </c>
      <c r="U44" s="154">
        <f t="shared" si="16"/>
        <v>1.0247540917330369E-3</v>
      </c>
      <c r="V44" s="154">
        <f t="shared" si="17"/>
        <v>1.5132702456224716E-4</v>
      </c>
      <c r="W44" s="154">
        <f t="shared" si="18"/>
        <v>3.0688164687653265E-2</v>
      </c>
      <c r="X44" s="154">
        <f t="shared" si="19"/>
        <v>1.1816603509500905E-4</v>
      </c>
      <c r="Y44" s="154">
        <f t="shared" si="20"/>
        <v>1.4936837798778188E-3</v>
      </c>
      <c r="Z44" s="154">
        <f t="shared" si="21"/>
        <v>1.0605269440336705E-3</v>
      </c>
    </row>
    <row r="45" spans="1:26" s="158" customFormat="1" x14ac:dyDescent="0.25">
      <c r="A45" s="156" t="s">
        <v>312</v>
      </c>
      <c r="B45" s="159">
        <v>1016.9859720000001</v>
      </c>
      <c r="C45" s="159">
        <v>3167.0365449999999</v>
      </c>
      <c r="D45" s="159">
        <v>2888.2845090000001</v>
      </c>
      <c r="E45" s="159">
        <v>3340.1291809999998</v>
      </c>
      <c r="F45" s="159">
        <v>7714.4319649999998</v>
      </c>
      <c r="G45" s="159">
        <v>10440.975687</v>
      </c>
      <c r="H45" s="149">
        <v>13931.458764000001</v>
      </c>
      <c r="I45" s="149">
        <v>38528.254571999998</v>
      </c>
      <c r="J45" s="149">
        <v>25839.552408</v>
      </c>
      <c r="K45" s="149">
        <v>28042.048202000002</v>
      </c>
      <c r="L45" s="149">
        <v>20126.07639190054</v>
      </c>
      <c r="O45" s="156" t="s">
        <v>312</v>
      </c>
      <c r="P45" s="154">
        <f t="shared" si="11"/>
        <v>0.11896084578190166</v>
      </c>
      <c r="Q45" s="154">
        <f t="shared" si="12"/>
        <v>0.31711688772817648</v>
      </c>
      <c r="R45" s="154">
        <f t="shared" si="13"/>
        <v>0.26463409757861561</v>
      </c>
      <c r="S45" s="154">
        <f t="shared" si="14"/>
        <v>0.2710580714478279</v>
      </c>
      <c r="T45" s="154">
        <f t="shared" si="15"/>
        <v>0.55082726514221092</v>
      </c>
      <c r="U45" s="154">
        <f t="shared" si="16"/>
        <v>0.65421400407348729</v>
      </c>
      <c r="V45" s="154">
        <f t="shared" si="17"/>
        <v>0.79856295551809142</v>
      </c>
      <c r="W45" s="154">
        <f t="shared" si="18"/>
        <v>1.9682280791218643</v>
      </c>
      <c r="X45" s="154">
        <f t="shared" si="19"/>
        <v>1.2213429826732214</v>
      </c>
      <c r="Y45" s="154">
        <f t="shared" si="20"/>
        <v>1.2326286028627571</v>
      </c>
      <c r="Z45" s="154">
        <f t="shared" si="21"/>
        <v>0.92170998907542967</v>
      </c>
    </row>
    <row r="46" spans="1:26" s="158" customFormat="1" x14ac:dyDescent="0.25">
      <c r="A46" s="156"/>
      <c r="B46" s="159"/>
      <c r="C46" s="159"/>
      <c r="D46" s="159"/>
      <c r="E46" s="159"/>
      <c r="F46" s="159"/>
      <c r="G46" s="149"/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O46" s="156"/>
      <c r="P46" s="154">
        <f>+B46/$B$47*100</f>
        <v>0</v>
      </c>
      <c r="Q46" s="154">
        <f>+C46/$C$47*100</f>
        <v>0</v>
      </c>
      <c r="R46" s="154">
        <f>+D46/$D$47*100</f>
        <v>0</v>
      </c>
      <c r="S46" s="154">
        <f>+E46/$E$47*100</f>
        <v>0</v>
      </c>
      <c r="T46" s="154">
        <f>+F46/$F$47*100</f>
        <v>0</v>
      </c>
      <c r="U46" s="154">
        <f>+G46/$G$47*100</f>
        <v>0</v>
      </c>
      <c r="V46" s="154">
        <f>+H46/$H$47*100</f>
        <v>0</v>
      </c>
      <c r="W46" s="154">
        <f>+I46/$I$47*100</f>
        <v>0</v>
      </c>
      <c r="X46" s="154">
        <f>+J46/$J$47*100</f>
        <v>0</v>
      </c>
      <c r="Y46" s="154">
        <f>+K46/$K$47*100</f>
        <v>0</v>
      </c>
      <c r="Z46" s="154">
        <f>+L46/$L$47*100</f>
        <v>0</v>
      </c>
    </row>
    <row r="47" spans="1:26" s="141" customFormat="1" ht="15.75" thickBot="1" x14ac:dyDescent="0.3">
      <c r="A47" s="166" t="s">
        <v>117</v>
      </c>
      <c r="B47" s="169">
        <v>854891.34287470009</v>
      </c>
      <c r="C47" s="169">
        <v>998696.90563899989</v>
      </c>
      <c r="D47" s="169">
        <v>1091425.6837752999</v>
      </c>
      <c r="E47" s="169">
        <v>1232255.9380574997</v>
      </c>
      <c r="F47" s="169">
        <v>1400517.4495144698</v>
      </c>
      <c r="G47" s="169">
        <v>1595957.2283669999</v>
      </c>
      <c r="H47" s="169">
        <v>1744566.1193939999</v>
      </c>
      <c r="I47" s="169">
        <f>+I32+I35+I37+I38+I39+I42+I43</f>
        <v>1957509.6494502602</v>
      </c>
      <c r="J47" s="169">
        <v>2115667.1610331386</v>
      </c>
      <c r="K47" s="169">
        <v>2274979.5142570003</v>
      </c>
      <c r="L47" s="169">
        <v>2183558.4544428205</v>
      </c>
      <c r="O47" s="166" t="s">
        <v>117</v>
      </c>
      <c r="P47" s="169">
        <f t="shared" ref="P47" si="22">+B47/$B$47*100</f>
        <v>100</v>
      </c>
      <c r="Q47" s="169">
        <f t="shared" ref="Q47" si="23">+C47/$C$47*100</f>
        <v>100</v>
      </c>
      <c r="R47" s="169">
        <f t="shared" ref="R47" si="24">+D47/$D$47*100</f>
        <v>100</v>
      </c>
      <c r="S47" s="169">
        <f t="shared" ref="S47" si="25">+E47/$E$47*100</f>
        <v>100</v>
      </c>
      <c r="T47" s="169">
        <f t="shared" ref="T47" si="26">+F47/$F$47*100</f>
        <v>100</v>
      </c>
      <c r="U47" s="169">
        <f t="shared" ref="U47" si="27">+G47/$G$47*100</f>
        <v>100</v>
      </c>
      <c r="V47" s="169">
        <f t="shared" ref="V47" si="28">+H47/$H$47*100</f>
        <v>100</v>
      </c>
      <c r="W47" s="169">
        <f t="shared" ref="W47" si="29">+I47/$I$47*100</f>
        <v>100</v>
      </c>
      <c r="X47" s="169">
        <f t="shared" ref="X47" si="30">+J47/$J$47*100</f>
        <v>100</v>
      </c>
      <c r="Y47" s="169">
        <f t="shared" ref="Y47" si="31">+K47/$K$47*100</f>
        <v>100</v>
      </c>
      <c r="Z47" s="169">
        <f t="shared" ref="Z47" si="32">+L47/$L$47*100</f>
        <v>100</v>
      </c>
    </row>
    <row r="48" spans="1:26" s="158" customFormat="1" ht="15.75" thickTop="1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26" s="158" customFormat="1" x14ac:dyDescent="0.25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1:26" s="158" customFormat="1" x14ac:dyDescent="0.25">
      <c r="A50" s="184" t="s">
        <v>383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26" s="158" customFormat="1" x14ac:dyDescent="0.2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</row>
    <row r="52" spans="1:26" s="158" customFormat="1" ht="15.75" thickBot="1" x14ac:dyDescent="0.3">
      <c r="A52" s="181"/>
      <c r="B52" s="182" t="s">
        <v>284</v>
      </c>
      <c r="C52" s="182" t="s">
        <v>45</v>
      </c>
      <c r="D52" s="182" t="s">
        <v>44</v>
      </c>
      <c r="E52" s="182" t="s">
        <v>42</v>
      </c>
      <c r="F52" s="182" t="s">
        <v>0</v>
      </c>
      <c r="G52" s="182" t="s">
        <v>1</v>
      </c>
      <c r="H52" s="182" t="s">
        <v>2</v>
      </c>
      <c r="I52" s="182" t="s">
        <v>3</v>
      </c>
      <c r="J52" s="182" t="s">
        <v>4</v>
      </c>
      <c r="K52" s="182" t="s">
        <v>252</v>
      </c>
      <c r="L52" s="182" t="s">
        <v>270</v>
      </c>
      <c r="O52" s="181"/>
      <c r="P52" s="182" t="s">
        <v>284</v>
      </c>
      <c r="Q52" s="182" t="s">
        <v>45</v>
      </c>
      <c r="R52" s="182" t="s">
        <v>44</v>
      </c>
      <c r="S52" s="182" t="s">
        <v>42</v>
      </c>
      <c r="T52" s="182" t="s">
        <v>0</v>
      </c>
      <c r="U52" s="182" t="s">
        <v>1</v>
      </c>
      <c r="V52" s="182" t="s">
        <v>2</v>
      </c>
      <c r="W52" s="182" t="s">
        <v>3</v>
      </c>
      <c r="X52" s="182" t="s">
        <v>4</v>
      </c>
      <c r="Y52" s="182" t="s">
        <v>252</v>
      </c>
      <c r="Z52" s="182" t="s">
        <v>270</v>
      </c>
    </row>
    <row r="53" spans="1:26" s="141" customFormat="1" x14ac:dyDescent="0.25">
      <c r="A53" s="184" t="s">
        <v>313</v>
      </c>
      <c r="B53" s="185">
        <v>23378.795801000004</v>
      </c>
      <c r="C53" s="185">
        <v>28241.602841999997</v>
      </c>
      <c r="D53" s="185">
        <v>91505.491658000014</v>
      </c>
      <c r="E53" s="185">
        <v>82870.380804999993</v>
      </c>
      <c r="F53" s="185">
        <v>124499.35514499999</v>
      </c>
      <c r="G53" s="185">
        <v>129711.333659</v>
      </c>
      <c r="H53" s="183">
        <v>156581.34802862001</v>
      </c>
      <c r="I53" s="183">
        <v>179638.88694699999</v>
      </c>
      <c r="J53" s="183">
        <f>+J54+J59+J62+J66+J72+J73</f>
        <v>194153.96965603449</v>
      </c>
      <c r="K53" s="183">
        <v>170745.36954399999</v>
      </c>
      <c r="L53" s="183">
        <v>261971.94278251979</v>
      </c>
      <c r="O53" s="184" t="s">
        <v>313</v>
      </c>
      <c r="P53" s="185">
        <f>+B53/$B$53*100</f>
        <v>100</v>
      </c>
      <c r="Q53" s="185">
        <f>+C53/$C$53*100</f>
        <v>100</v>
      </c>
      <c r="R53" s="185">
        <f>+D53/$D$53*100</f>
        <v>100</v>
      </c>
      <c r="S53" s="185">
        <f>+E53/$E$53*100</f>
        <v>100</v>
      </c>
      <c r="T53" s="185">
        <f>+F53/$F$53*100</f>
        <v>100</v>
      </c>
      <c r="U53" s="185">
        <f>+G53/$G$53*100</f>
        <v>100</v>
      </c>
      <c r="V53" s="185">
        <f>+H53/$H$53*100</f>
        <v>100</v>
      </c>
      <c r="W53" s="185">
        <f>+I53/$I$53*100</f>
        <v>100</v>
      </c>
      <c r="X53" s="185">
        <f>+J53/$J$53*100</f>
        <v>100</v>
      </c>
      <c r="Y53" s="185">
        <f>+K53/$K$53*100</f>
        <v>100</v>
      </c>
      <c r="Z53" s="185">
        <f>+L53/$L$53*100</f>
        <v>100</v>
      </c>
    </row>
    <row r="54" spans="1:26" s="141" customFormat="1" x14ac:dyDescent="0.25">
      <c r="A54" s="184" t="s">
        <v>316</v>
      </c>
      <c r="B54" s="185">
        <v>20953.959192999999</v>
      </c>
      <c r="C54" s="185">
        <v>25499.231379000001</v>
      </c>
      <c r="D54" s="185">
        <v>80437.02275400002</v>
      </c>
      <c r="E54" s="185">
        <v>69388.722787999999</v>
      </c>
      <c r="F54" s="185">
        <v>109493.388725</v>
      </c>
      <c r="G54" s="185">
        <v>102241.943151</v>
      </c>
      <c r="H54" s="183">
        <v>141582.16565461998</v>
      </c>
      <c r="I54" s="183">
        <v>134370.73596300001</v>
      </c>
      <c r="J54" s="183">
        <f>SUM(J55:J57)</f>
        <v>158779.9727668314</v>
      </c>
      <c r="K54" s="183">
        <v>120328.17551</v>
      </c>
      <c r="L54" s="183">
        <v>184463.61523032468</v>
      </c>
      <c r="O54" s="184" t="s">
        <v>316</v>
      </c>
      <c r="P54" s="186">
        <f t="shared" ref="P54:P77" si="33">+B54/$B$53*100</f>
        <v>89.62805172413421</v>
      </c>
      <c r="Q54" s="186">
        <f t="shared" ref="Q54:Q77" si="34">+C54/$C$53*100</f>
        <v>90.289604034365823</v>
      </c>
      <c r="R54" s="186">
        <f t="shared" ref="R54:R77" si="35">+D54/$D$53*100</f>
        <v>87.90403865008652</v>
      </c>
      <c r="S54" s="186">
        <f t="shared" ref="S54:S77" si="36">+E54/$E$53*100</f>
        <v>83.731632597751286</v>
      </c>
      <c r="T54" s="186">
        <f t="shared" ref="T54:T77" si="37">+F54/$F$53*100</f>
        <v>87.946952494233344</v>
      </c>
      <c r="U54" s="186">
        <f t="shared" ref="U54:U77" si="38">+G54/$G$53*100</f>
        <v>78.822675140928951</v>
      </c>
      <c r="V54" s="186">
        <f t="shared" ref="V54:V77" si="39">+H54/$H$53*100</f>
        <v>90.420837115760136</v>
      </c>
      <c r="W54" s="186">
        <f t="shared" ref="W54:W77" si="40">+I54/$I$53*100</f>
        <v>74.800472351314596</v>
      </c>
      <c r="X54" s="186">
        <f t="shared" ref="X54:X77" si="41">+J54/$J$53*100</f>
        <v>81.780441084015905</v>
      </c>
      <c r="Y54" s="186">
        <f t="shared" ref="Y54:Y77" si="42">+K54/$K$53*100</f>
        <v>70.472292063529252</v>
      </c>
      <c r="Z54" s="186">
        <f t="shared" ref="Z54:Z77" si="43">+L54/$L$53*100</f>
        <v>70.413500495913837</v>
      </c>
    </row>
    <row r="55" spans="1:26" s="158" customFormat="1" x14ac:dyDescent="0.25">
      <c r="A55" s="172" t="s">
        <v>318</v>
      </c>
      <c r="B55" s="173">
        <v>1250.699136</v>
      </c>
      <c r="C55" s="173">
        <v>1837.6151869999999</v>
      </c>
      <c r="D55" s="173">
        <v>5094.8767240000006</v>
      </c>
      <c r="E55" s="173">
        <v>6616.2879499999999</v>
      </c>
      <c r="F55" s="173">
        <v>16196.961277</v>
      </c>
      <c r="G55" s="173">
        <v>13907.424301999999</v>
      </c>
      <c r="H55" s="187">
        <v>14287.873313</v>
      </c>
      <c r="I55" s="187">
        <v>18915.418077999999</v>
      </c>
      <c r="J55" s="187">
        <v>13831.631768885038</v>
      </c>
      <c r="K55" s="187">
        <v>4681.5736420000003</v>
      </c>
      <c r="L55" s="187">
        <v>7082.6065397056855</v>
      </c>
      <c r="O55" s="172" t="s">
        <v>318</v>
      </c>
      <c r="P55" s="186">
        <f t="shared" si="33"/>
        <v>5.3497158136198895</v>
      </c>
      <c r="Q55" s="186">
        <f t="shared" si="34"/>
        <v>6.5067666211464381</v>
      </c>
      <c r="R55" s="186">
        <f t="shared" si="35"/>
        <v>5.5678371119429668</v>
      </c>
      <c r="S55" s="186">
        <f t="shared" si="36"/>
        <v>7.9838995377233806</v>
      </c>
      <c r="T55" s="186">
        <f t="shared" si="37"/>
        <v>13.009674835774026</v>
      </c>
      <c r="U55" s="186">
        <f t="shared" si="38"/>
        <v>10.721826620456643</v>
      </c>
      <c r="V55" s="186">
        <f t="shared" si="39"/>
        <v>9.124888432042658</v>
      </c>
      <c r="W55" s="186">
        <f t="shared" si="40"/>
        <v>10.529690090754535</v>
      </c>
      <c r="X55" s="186">
        <f t="shared" si="41"/>
        <v>7.124053035531194</v>
      </c>
      <c r="Y55" s="186">
        <f t="shared" si="42"/>
        <v>2.7418451548658767</v>
      </c>
      <c r="Z55" s="186">
        <f t="shared" si="43"/>
        <v>2.703574460867141</v>
      </c>
    </row>
    <row r="56" spans="1:26" s="158" customFormat="1" x14ac:dyDescent="0.25">
      <c r="A56" s="172" t="s">
        <v>319</v>
      </c>
      <c r="B56" s="173">
        <v>7937.4284610000013</v>
      </c>
      <c r="C56" s="173">
        <v>10647.349468999999</v>
      </c>
      <c r="D56" s="173">
        <v>15233.752458999999</v>
      </c>
      <c r="E56" s="173">
        <v>29427.944367</v>
      </c>
      <c r="F56" s="173">
        <v>41817.841617999999</v>
      </c>
      <c r="G56" s="173">
        <v>50206.635412000003</v>
      </c>
      <c r="H56" s="187">
        <v>65135.779864999997</v>
      </c>
      <c r="I56" s="187">
        <v>73169.377892999997</v>
      </c>
      <c r="J56" s="187">
        <v>74793.219422255395</v>
      </c>
      <c r="K56" s="187">
        <v>60342.705728000001</v>
      </c>
      <c r="L56" s="187">
        <v>90849.02409293261</v>
      </c>
      <c r="O56" s="172" t="s">
        <v>319</v>
      </c>
      <c r="P56" s="217">
        <f t="shared" si="33"/>
        <v>33.951399929077979</v>
      </c>
      <c r="Q56" s="217">
        <f t="shared" si="34"/>
        <v>37.700939031568012</v>
      </c>
      <c r="R56" s="217">
        <f t="shared" si="35"/>
        <v>16.647910614956153</v>
      </c>
      <c r="S56" s="217">
        <f t="shared" si="36"/>
        <v>35.510811077658836</v>
      </c>
      <c r="T56" s="217">
        <f t="shared" si="37"/>
        <v>33.588801780777288</v>
      </c>
      <c r="U56" s="217">
        <f t="shared" si="38"/>
        <v>38.706436820693675</v>
      </c>
      <c r="V56" s="217">
        <f t="shared" si="39"/>
        <v>41.598683805618052</v>
      </c>
      <c r="W56" s="217">
        <f t="shared" si="40"/>
        <v>40.73136899060593</v>
      </c>
      <c r="X56" s="217">
        <f t="shared" si="41"/>
        <v>38.52263209181865</v>
      </c>
      <c r="Y56" s="217">
        <f t="shared" si="42"/>
        <v>35.340756759116722</v>
      </c>
      <c r="Z56" s="217">
        <f t="shared" si="43"/>
        <v>34.678913752360266</v>
      </c>
    </row>
    <row r="57" spans="1:26" s="158" customFormat="1" x14ac:dyDescent="0.25">
      <c r="A57" s="172" t="s">
        <v>320</v>
      </c>
      <c r="B57" s="173">
        <v>11765.831595999998</v>
      </c>
      <c r="C57" s="173">
        <v>13014.266722999999</v>
      </c>
      <c r="D57" s="173">
        <v>60108.393571000015</v>
      </c>
      <c r="E57" s="173">
        <v>33344.490470999997</v>
      </c>
      <c r="F57" s="173">
        <v>51478.585829999996</v>
      </c>
      <c r="G57" s="173">
        <v>38127.883436999997</v>
      </c>
      <c r="H57" s="187">
        <v>62158.512476619995</v>
      </c>
      <c r="I57" s="187">
        <v>42285.939992</v>
      </c>
      <c r="J57" s="187">
        <v>70155.121575690951</v>
      </c>
      <c r="K57" s="187">
        <v>55303.896139999997</v>
      </c>
      <c r="L57" s="187">
        <v>86531.984597686402</v>
      </c>
      <c r="O57" s="172" t="s">
        <v>320</v>
      </c>
      <c r="P57" s="217">
        <f t="shared" si="33"/>
        <v>50.326935981436336</v>
      </c>
      <c r="Q57" s="217">
        <f t="shared" si="34"/>
        <v>46.081898381651357</v>
      </c>
      <c r="R57" s="217">
        <f t="shared" si="35"/>
        <v>65.688290923187381</v>
      </c>
      <c r="S57" s="217">
        <f t="shared" si="36"/>
        <v>40.236921982369068</v>
      </c>
      <c r="T57" s="217">
        <f t="shared" si="37"/>
        <v>41.34847587768202</v>
      </c>
      <c r="U57" s="217">
        <f t="shared" si="38"/>
        <v>29.394411699778633</v>
      </c>
      <c r="V57" s="217">
        <f t="shared" si="39"/>
        <v>39.697264878099425</v>
      </c>
      <c r="W57" s="217">
        <f t="shared" si="40"/>
        <v>23.539413269954121</v>
      </c>
      <c r="X57" s="217">
        <f t="shared" si="41"/>
        <v>36.13375595666605</v>
      </c>
      <c r="Y57" s="217">
        <f t="shared" si="42"/>
        <v>32.389690149546659</v>
      </c>
      <c r="Z57" s="217">
        <f t="shared" si="43"/>
        <v>33.03101228268644</v>
      </c>
    </row>
    <row r="58" spans="1:26" s="158" customFormat="1" x14ac:dyDescent="0.25">
      <c r="A58" s="172"/>
      <c r="B58" s="173"/>
      <c r="C58" s="173"/>
      <c r="D58" s="173"/>
      <c r="E58" s="173">
        <v>0</v>
      </c>
      <c r="F58" s="173">
        <v>0</v>
      </c>
      <c r="G58" s="185"/>
      <c r="H58" s="183">
        <v>0</v>
      </c>
      <c r="I58" s="183">
        <v>0</v>
      </c>
      <c r="J58" s="183">
        <v>0</v>
      </c>
      <c r="K58" s="183"/>
      <c r="L58" s="183"/>
      <c r="O58" s="172"/>
      <c r="P58" s="217">
        <f t="shared" si="33"/>
        <v>0</v>
      </c>
      <c r="Q58" s="217">
        <f t="shared" si="34"/>
        <v>0</v>
      </c>
      <c r="R58" s="217">
        <f t="shared" si="35"/>
        <v>0</v>
      </c>
      <c r="S58" s="217">
        <f t="shared" si="36"/>
        <v>0</v>
      </c>
      <c r="T58" s="217">
        <f t="shared" si="37"/>
        <v>0</v>
      </c>
      <c r="U58" s="217">
        <f t="shared" si="38"/>
        <v>0</v>
      </c>
      <c r="V58" s="217">
        <f t="shared" si="39"/>
        <v>0</v>
      </c>
      <c r="W58" s="217">
        <f t="shared" si="40"/>
        <v>0</v>
      </c>
      <c r="X58" s="217">
        <f t="shared" si="41"/>
        <v>0</v>
      </c>
      <c r="Y58" s="217">
        <f t="shared" si="42"/>
        <v>0</v>
      </c>
      <c r="Z58" s="217">
        <f t="shared" si="43"/>
        <v>0</v>
      </c>
    </row>
    <row r="59" spans="1:26" s="141" customFormat="1" x14ac:dyDescent="0.25">
      <c r="A59" s="184" t="s">
        <v>321</v>
      </c>
      <c r="B59" s="185">
        <v>2569.2579599999999</v>
      </c>
      <c r="C59" s="185">
        <v>1046.1362160000001</v>
      </c>
      <c r="D59" s="185">
        <v>1525.6956040000002</v>
      </c>
      <c r="E59" s="185">
        <v>3724.5130829999998</v>
      </c>
      <c r="F59" s="185">
        <v>3442.9047860000001</v>
      </c>
      <c r="G59" s="185">
        <v>6964.149848</v>
      </c>
      <c r="H59" s="183">
        <v>12478.450859</v>
      </c>
      <c r="I59" s="183">
        <v>11397.603163</v>
      </c>
      <c r="J59" s="183">
        <f>SUM(J60:J61)</f>
        <v>14790.493712729189</v>
      </c>
      <c r="K59" s="183">
        <v>19461.611944999997</v>
      </c>
      <c r="L59" s="183">
        <v>30081.475539828596</v>
      </c>
      <c r="O59" s="184" t="s">
        <v>321</v>
      </c>
      <c r="P59" s="186">
        <f t="shared" si="33"/>
        <v>10.989693318122495</v>
      </c>
      <c r="Q59" s="186">
        <f t="shared" si="34"/>
        <v>3.7042381123079187</v>
      </c>
      <c r="R59" s="186">
        <f t="shared" si="35"/>
        <v>1.6673268197959723</v>
      </c>
      <c r="S59" s="186">
        <f t="shared" si="36"/>
        <v>4.4943839364803315</v>
      </c>
      <c r="T59" s="186">
        <f t="shared" si="37"/>
        <v>2.7653996938298762</v>
      </c>
      <c r="U59" s="186">
        <f t="shared" si="38"/>
        <v>5.368960176069236</v>
      </c>
      <c r="V59" s="186">
        <f t="shared" si="39"/>
        <v>7.9693086156846631</v>
      </c>
      <c r="W59" s="186">
        <f t="shared" si="40"/>
        <v>6.3447304515768392</v>
      </c>
      <c r="X59" s="186">
        <f t="shared" si="41"/>
        <v>7.617919808146187</v>
      </c>
      <c r="Y59" s="186">
        <f t="shared" si="42"/>
        <v>11.398032050283428</v>
      </c>
      <c r="Z59" s="186">
        <f t="shared" si="43"/>
        <v>11.482708881080908</v>
      </c>
    </row>
    <row r="60" spans="1:26" s="158" customFormat="1" x14ac:dyDescent="0.25">
      <c r="A60" s="172" t="s">
        <v>322</v>
      </c>
      <c r="B60" s="173">
        <v>1583.1616830000003</v>
      </c>
      <c r="C60" s="173">
        <v>524.40047699999991</v>
      </c>
      <c r="D60" s="173">
        <v>1080.294834</v>
      </c>
      <c r="E60" s="173">
        <v>1159.3192610000001</v>
      </c>
      <c r="F60" s="173">
        <v>1170.99308</v>
      </c>
      <c r="G60" s="173">
        <v>3195.9692169999998</v>
      </c>
      <c r="H60" s="183">
        <v>4547.3678369999998</v>
      </c>
      <c r="I60" s="183">
        <v>4756.2469890000002</v>
      </c>
      <c r="J60" s="183">
        <v>7598.5865287386323</v>
      </c>
      <c r="K60" s="183">
        <v>9309.5843349999996</v>
      </c>
      <c r="L60" s="183">
        <v>14477.872878508404</v>
      </c>
      <c r="O60" s="172" t="s">
        <v>322</v>
      </c>
      <c r="P60" s="186">
        <f t="shared" si="33"/>
        <v>6.7717845541569011</v>
      </c>
      <c r="Q60" s="186">
        <f t="shared" si="34"/>
        <v>1.8568368089226455</v>
      </c>
      <c r="R60" s="186">
        <f t="shared" si="35"/>
        <v>1.1805792356567855</v>
      </c>
      <c r="S60" s="186">
        <f t="shared" si="36"/>
        <v>1.398954909749917</v>
      </c>
      <c r="T60" s="186">
        <f t="shared" si="37"/>
        <v>0.94056156245643663</v>
      </c>
      <c r="U60" s="186">
        <f t="shared" si="38"/>
        <v>2.4639089945693793</v>
      </c>
      <c r="V60" s="186">
        <f t="shared" si="39"/>
        <v>2.9041567812845948</v>
      </c>
      <c r="W60" s="186">
        <f t="shared" si="40"/>
        <v>2.6476711528519248</v>
      </c>
      <c r="X60" s="186">
        <f t="shared" si="41"/>
        <v>3.913691047471437</v>
      </c>
      <c r="Y60" s="186">
        <f t="shared" si="42"/>
        <v>5.4523202356014577</v>
      </c>
      <c r="Z60" s="186">
        <f t="shared" si="43"/>
        <v>5.5264975037908703</v>
      </c>
    </row>
    <row r="61" spans="1:26" s="158" customFormat="1" x14ac:dyDescent="0.25">
      <c r="A61" s="172" t="s">
        <v>323</v>
      </c>
      <c r="B61" s="173">
        <v>986.0962770000001</v>
      </c>
      <c r="C61" s="173">
        <v>521.73573899999997</v>
      </c>
      <c r="D61" s="173">
        <v>445.40077000000002</v>
      </c>
      <c r="E61" s="173">
        <v>2565.1938220000002</v>
      </c>
      <c r="F61" s="173">
        <v>2271.9117059999999</v>
      </c>
      <c r="G61" s="173">
        <v>3768.1806310000002</v>
      </c>
      <c r="H61" s="183">
        <v>7931.0830219999998</v>
      </c>
      <c r="I61" s="183">
        <v>6641.3561739999996</v>
      </c>
      <c r="J61" s="183">
        <v>7191.9071839905564</v>
      </c>
      <c r="K61" s="183">
        <v>10152.027609999999</v>
      </c>
      <c r="L61" s="183">
        <v>15603.602661320192</v>
      </c>
      <c r="O61" s="172" t="s">
        <v>323</v>
      </c>
      <c r="P61" s="186">
        <f t="shared" si="33"/>
        <v>4.217908763965597</v>
      </c>
      <c r="Q61" s="186">
        <f t="shared" si="34"/>
        <v>1.8474013033852721</v>
      </c>
      <c r="R61" s="186">
        <f t="shared" si="35"/>
        <v>0.48674758413918662</v>
      </c>
      <c r="S61" s="186">
        <f t="shared" si="36"/>
        <v>3.0954290267304154</v>
      </c>
      <c r="T61" s="186">
        <f t="shared" si="37"/>
        <v>1.8248381313734394</v>
      </c>
      <c r="U61" s="186">
        <f t="shared" si="38"/>
        <v>2.9050511814998563</v>
      </c>
      <c r="V61" s="186">
        <f t="shared" si="39"/>
        <v>5.0651518344000674</v>
      </c>
      <c r="W61" s="186">
        <f t="shared" si="40"/>
        <v>3.697059298724914</v>
      </c>
      <c r="X61" s="186">
        <f t="shared" si="41"/>
        <v>3.7042287606747499</v>
      </c>
      <c r="Y61" s="186">
        <f t="shared" si="42"/>
        <v>5.945711814681971</v>
      </c>
      <c r="Z61" s="186">
        <f t="shared" si="43"/>
        <v>5.9562113772900371</v>
      </c>
    </row>
    <row r="62" spans="1:26" s="141" customFormat="1" x14ac:dyDescent="0.25">
      <c r="A62" s="184" t="s">
        <v>188</v>
      </c>
      <c r="B62" s="185">
        <v>3580.4557300000001</v>
      </c>
      <c r="C62" s="185">
        <v>3555.5312460000005</v>
      </c>
      <c r="D62" s="185">
        <v>4370.7328959999995</v>
      </c>
      <c r="E62" s="185">
        <v>7901.2789130000001</v>
      </c>
      <c r="F62" s="185">
        <v>10626.512389</v>
      </c>
      <c r="G62" s="185">
        <v>20134.062087999999</v>
      </c>
      <c r="H62" s="183">
        <v>2045.5175389999999</v>
      </c>
      <c r="I62" s="183">
        <v>33213.010985000001</v>
      </c>
      <c r="J62" s="183">
        <f>SUM(J63:J65)</f>
        <v>20552.5121194739</v>
      </c>
      <c r="K62" s="183">
        <v>30686.769661000002</v>
      </c>
      <c r="L62" s="183">
        <v>47001.188712542142</v>
      </c>
      <c r="O62" s="184" t="s">
        <v>188</v>
      </c>
      <c r="P62" s="186">
        <f t="shared" si="33"/>
        <v>15.314970713105975</v>
      </c>
      <c r="Q62" s="186">
        <f t="shared" si="34"/>
        <v>12.589693530823009</v>
      </c>
      <c r="R62" s="186">
        <f t="shared" si="35"/>
        <v>4.7764705886019696</v>
      </c>
      <c r="S62" s="186">
        <f t="shared" si="36"/>
        <v>9.5345029626354449</v>
      </c>
      <c r="T62" s="186">
        <f t="shared" si="37"/>
        <v>8.5353955260440308</v>
      </c>
      <c r="U62" s="186">
        <f t="shared" si="38"/>
        <v>15.522207289095283</v>
      </c>
      <c r="V62" s="186">
        <f t="shared" si="39"/>
        <v>1.3063609202202802</v>
      </c>
      <c r="W62" s="186">
        <f t="shared" si="40"/>
        <v>18.488764626335637</v>
      </c>
      <c r="X62" s="186">
        <f t="shared" si="41"/>
        <v>10.585677004639656</v>
      </c>
      <c r="Y62" s="186">
        <f t="shared" si="42"/>
        <v>17.972241205107597</v>
      </c>
      <c r="Z62" s="186">
        <f t="shared" si="43"/>
        <v>17.941306314455566</v>
      </c>
    </row>
    <row r="63" spans="1:26" s="141" customFormat="1" x14ac:dyDescent="0.25">
      <c r="A63" s="172" t="s">
        <v>324</v>
      </c>
      <c r="B63" s="185">
        <v>14.103189</v>
      </c>
      <c r="C63" s="185">
        <v>100.35825</v>
      </c>
      <c r="D63" s="185">
        <v>271.185429</v>
      </c>
      <c r="E63" s="185">
        <v>2507.1363999999999</v>
      </c>
      <c r="F63" s="185">
        <v>252.22182500000002</v>
      </c>
      <c r="G63" s="173">
        <v>20134.062087999999</v>
      </c>
      <c r="H63" s="183">
        <v>857.83740799999998</v>
      </c>
      <c r="I63" s="183">
        <v>708.81510500000002</v>
      </c>
      <c r="J63" s="183">
        <v>1021.617752</v>
      </c>
      <c r="K63" s="183"/>
      <c r="L63" s="183"/>
      <c r="O63" s="172" t="s">
        <v>324</v>
      </c>
      <c r="P63" s="186">
        <f t="shared" si="33"/>
        <v>6.0324702435686411E-2</v>
      </c>
      <c r="Q63" s="186">
        <f t="shared" si="34"/>
        <v>0.35535607012626941</v>
      </c>
      <c r="R63" s="186">
        <f t="shared" si="35"/>
        <v>0.29635973107881902</v>
      </c>
      <c r="S63" s="186">
        <f t="shared" si="36"/>
        <v>3.0253709173841901</v>
      </c>
      <c r="T63" s="186">
        <f t="shared" si="37"/>
        <v>0.2025888605657806</v>
      </c>
      <c r="U63" s="186">
        <f t="shared" si="38"/>
        <v>15.522207289095283</v>
      </c>
      <c r="V63" s="186">
        <f t="shared" si="39"/>
        <v>0.54785414661470666</v>
      </c>
      <c r="W63" s="186">
        <f t="shared" si="40"/>
        <v>0.3945777648962645</v>
      </c>
      <c r="X63" s="186">
        <f t="shared" si="41"/>
        <v>0.52618947416316564</v>
      </c>
      <c r="Y63" s="186">
        <f t="shared" si="42"/>
        <v>0</v>
      </c>
      <c r="Z63" s="186">
        <f t="shared" si="43"/>
        <v>0</v>
      </c>
    </row>
    <row r="64" spans="1:26" s="158" customFormat="1" x14ac:dyDescent="0.25">
      <c r="A64" s="172" t="s">
        <v>325</v>
      </c>
      <c r="B64" s="173">
        <v>0</v>
      </c>
      <c r="C64" s="173">
        <v>0</v>
      </c>
      <c r="D64" s="173">
        <v>0</v>
      </c>
      <c r="E64" s="173">
        <v>0</v>
      </c>
      <c r="F64" s="173">
        <v>2071.4473250000001</v>
      </c>
      <c r="G64" s="173">
        <v>0</v>
      </c>
      <c r="H64" s="183">
        <v>541.45491600000003</v>
      </c>
      <c r="I64" s="183">
        <v>0</v>
      </c>
      <c r="J64" s="183">
        <v>13123.603896000001</v>
      </c>
      <c r="K64" s="183">
        <v>7841.3598279999997</v>
      </c>
      <c r="L64" s="183">
        <v>12416.758869113515</v>
      </c>
      <c r="O64" s="172" t="s">
        <v>325</v>
      </c>
      <c r="P64" s="186">
        <f t="shared" si="33"/>
        <v>0</v>
      </c>
      <c r="Q64" s="186">
        <f t="shared" si="34"/>
        <v>0</v>
      </c>
      <c r="R64" s="186">
        <f t="shared" si="35"/>
        <v>0</v>
      </c>
      <c r="S64" s="186">
        <f t="shared" si="36"/>
        <v>0</v>
      </c>
      <c r="T64" s="186">
        <f t="shared" si="37"/>
        <v>1.6638217303113407</v>
      </c>
      <c r="U64" s="186">
        <f t="shared" si="38"/>
        <v>0</v>
      </c>
      <c r="V64" s="186">
        <f t="shared" si="39"/>
        <v>0.34579783787595997</v>
      </c>
      <c r="W64" s="186">
        <f t="shared" si="40"/>
        <v>0</v>
      </c>
      <c r="X64" s="186">
        <f t="shared" si="41"/>
        <v>6.7593796404214324</v>
      </c>
      <c r="Y64" s="186">
        <f t="shared" si="42"/>
        <v>4.5924289771028501</v>
      </c>
      <c r="Z64" s="186">
        <f t="shared" si="43"/>
        <v>4.739728513378048</v>
      </c>
    </row>
    <row r="65" spans="1:26" s="158" customFormat="1" x14ac:dyDescent="0.25">
      <c r="A65" s="172" t="s">
        <v>326</v>
      </c>
      <c r="B65" s="173">
        <v>3566.3525410000002</v>
      </c>
      <c r="C65" s="173">
        <v>3455.1729960000002</v>
      </c>
      <c r="D65" s="173">
        <v>4099.5474670000003</v>
      </c>
      <c r="E65" s="173">
        <v>5394.1425129999998</v>
      </c>
      <c r="F65" s="173">
        <v>8302.8432389999998</v>
      </c>
      <c r="G65" s="173">
        <v>0</v>
      </c>
      <c r="H65" s="183">
        <v>646.22521500000005</v>
      </c>
      <c r="I65" s="183">
        <v>32504.195879999999</v>
      </c>
      <c r="J65" s="183">
        <v>6407.2904714738988</v>
      </c>
      <c r="K65" s="183">
        <v>22845.409833000002</v>
      </c>
      <c r="L65" s="183">
        <v>34584.429843428625</v>
      </c>
      <c r="O65" s="172" t="s">
        <v>326</v>
      </c>
      <c r="P65" s="186">
        <f t="shared" si="33"/>
        <v>15.254646010670289</v>
      </c>
      <c r="Q65" s="186">
        <f t="shared" si="34"/>
        <v>12.234337460696738</v>
      </c>
      <c r="R65" s="186">
        <f t="shared" si="35"/>
        <v>4.4801108575231519</v>
      </c>
      <c r="S65" s="186">
        <f t="shared" si="36"/>
        <v>6.5091320452512553</v>
      </c>
      <c r="T65" s="186">
        <f t="shared" si="37"/>
        <v>6.668984935166911</v>
      </c>
      <c r="U65" s="186">
        <f t="shared" si="38"/>
        <v>0</v>
      </c>
      <c r="V65" s="186">
        <f t="shared" si="39"/>
        <v>0.41270893572961365</v>
      </c>
      <c r="W65" s="186">
        <f t="shared" si="40"/>
        <v>18.094186861439372</v>
      </c>
      <c r="X65" s="186">
        <f t="shared" si="41"/>
        <v>3.3001078900550587</v>
      </c>
      <c r="Y65" s="186">
        <f t="shared" si="42"/>
        <v>13.379812228004745</v>
      </c>
      <c r="Z65" s="186">
        <f t="shared" si="43"/>
        <v>13.201577801077516</v>
      </c>
    </row>
    <row r="66" spans="1:26" s="141" customFormat="1" x14ac:dyDescent="0.25">
      <c r="A66" s="184" t="s">
        <v>327</v>
      </c>
      <c r="B66" s="185">
        <v>0</v>
      </c>
      <c r="C66" s="185">
        <v>0</v>
      </c>
      <c r="D66" s="185">
        <v>39.320847000000001</v>
      </c>
      <c r="E66" s="185">
        <v>178.80264399999999</v>
      </c>
      <c r="F66" s="185">
        <v>231.70006899999998</v>
      </c>
      <c r="G66" s="185">
        <v>71.092399999999998</v>
      </c>
      <c r="H66" s="183">
        <v>0</v>
      </c>
      <c r="I66" s="183">
        <v>15</v>
      </c>
      <c r="J66" s="183">
        <v>0</v>
      </c>
      <c r="K66" s="183">
        <v>211.03242800000001</v>
      </c>
      <c r="L66" s="183">
        <v>334.16892344142002</v>
      </c>
      <c r="O66" s="184" t="s">
        <v>327</v>
      </c>
      <c r="P66" s="186">
        <f t="shared" si="33"/>
        <v>0</v>
      </c>
      <c r="Q66" s="186">
        <f t="shared" si="34"/>
        <v>0</v>
      </c>
      <c r="R66" s="186">
        <f t="shared" si="35"/>
        <v>4.2971024238589853E-2</v>
      </c>
      <c r="S66" s="186">
        <f t="shared" si="36"/>
        <v>0.21576182257534879</v>
      </c>
      <c r="T66" s="186">
        <f t="shared" si="37"/>
        <v>0.18610543703631807</v>
      </c>
      <c r="U66" s="186">
        <f t="shared" si="38"/>
        <v>5.4808163631171844E-2</v>
      </c>
      <c r="V66" s="186">
        <f t="shared" si="39"/>
        <v>0</v>
      </c>
      <c r="W66" s="186">
        <f t="shared" si="40"/>
        <v>8.3500851374265894E-3</v>
      </c>
      <c r="X66" s="186">
        <f t="shared" si="41"/>
        <v>0</v>
      </c>
      <c r="Y66" s="186">
        <f t="shared" si="42"/>
        <v>0.12359481757168139</v>
      </c>
      <c r="Z66" s="186">
        <f t="shared" si="43"/>
        <v>0.12755905074874208</v>
      </c>
    </row>
    <row r="67" spans="1:26" s="158" customFormat="1" x14ac:dyDescent="0.25">
      <c r="A67" s="172" t="s">
        <v>328</v>
      </c>
      <c r="B67" s="173">
        <v>0</v>
      </c>
      <c r="C67" s="173">
        <v>0</v>
      </c>
      <c r="D67" s="173">
        <v>37.404847000000004</v>
      </c>
      <c r="E67" s="173">
        <v>67.739552000000003</v>
      </c>
      <c r="F67" s="173">
        <v>67.956910999999991</v>
      </c>
      <c r="G67" s="173">
        <v>71.092399999999998</v>
      </c>
      <c r="H67" s="183">
        <v>0</v>
      </c>
      <c r="I67" s="183">
        <v>15</v>
      </c>
      <c r="J67" s="183">
        <v>0</v>
      </c>
      <c r="K67" s="183">
        <v>211.03242800000001</v>
      </c>
      <c r="L67" s="183">
        <v>334.16892344142002</v>
      </c>
      <c r="O67" s="172" t="s">
        <v>328</v>
      </c>
      <c r="P67" s="186">
        <f t="shared" si="33"/>
        <v>0</v>
      </c>
      <c r="Q67" s="186">
        <f t="shared" si="34"/>
        <v>0</v>
      </c>
      <c r="R67" s="186">
        <f t="shared" si="35"/>
        <v>4.0877160837296943E-2</v>
      </c>
      <c r="S67" s="186">
        <f t="shared" si="36"/>
        <v>8.17415720091791E-2</v>
      </c>
      <c r="T67" s="186">
        <f t="shared" si="37"/>
        <v>5.4584146978795975E-2</v>
      </c>
      <c r="U67" s="186">
        <f t="shared" si="38"/>
        <v>5.4808163631171844E-2</v>
      </c>
      <c r="V67" s="186">
        <f t="shared" si="39"/>
        <v>0</v>
      </c>
      <c r="W67" s="186">
        <f t="shared" si="40"/>
        <v>8.3500851374265894E-3</v>
      </c>
      <c r="X67" s="186">
        <f t="shared" si="41"/>
        <v>0</v>
      </c>
      <c r="Y67" s="186">
        <f t="shared" si="42"/>
        <v>0.12359481757168139</v>
      </c>
      <c r="Z67" s="186">
        <f t="shared" si="43"/>
        <v>0.12755905074874208</v>
      </c>
    </row>
    <row r="68" spans="1:26" s="158" customFormat="1" x14ac:dyDescent="0.25">
      <c r="A68" s="172" t="s">
        <v>329</v>
      </c>
      <c r="B68" s="173">
        <v>0</v>
      </c>
      <c r="C68" s="173">
        <v>0</v>
      </c>
      <c r="D68" s="173">
        <v>1.9159999999999999</v>
      </c>
      <c r="E68" s="173">
        <v>4.7986259999999996</v>
      </c>
      <c r="F68" s="173">
        <v>67.070422999999991</v>
      </c>
      <c r="G68" s="173">
        <v>0</v>
      </c>
      <c r="H68" s="183">
        <v>0</v>
      </c>
      <c r="I68" s="183">
        <v>0</v>
      </c>
      <c r="J68" s="183">
        <v>0</v>
      </c>
      <c r="K68" s="183"/>
      <c r="L68" s="183"/>
      <c r="O68" s="172" t="s">
        <v>329</v>
      </c>
      <c r="P68" s="186">
        <f t="shared" si="33"/>
        <v>0</v>
      </c>
      <c r="Q68" s="186">
        <f t="shared" si="34"/>
        <v>0</v>
      </c>
      <c r="R68" s="186">
        <f t="shared" si="35"/>
        <v>2.0938634012929109E-3</v>
      </c>
      <c r="S68" s="186">
        <f t="shared" si="36"/>
        <v>5.7905200306627219E-3</v>
      </c>
      <c r="T68" s="186">
        <f t="shared" si="37"/>
        <v>5.3872104736514853E-2</v>
      </c>
      <c r="U68" s="186">
        <f t="shared" si="38"/>
        <v>0</v>
      </c>
      <c r="V68" s="186">
        <f t="shared" si="39"/>
        <v>0</v>
      </c>
      <c r="W68" s="186">
        <f t="shared" si="40"/>
        <v>0</v>
      </c>
      <c r="X68" s="186">
        <f t="shared" si="41"/>
        <v>0</v>
      </c>
      <c r="Y68" s="186">
        <f t="shared" si="42"/>
        <v>0</v>
      </c>
      <c r="Z68" s="186">
        <f t="shared" si="43"/>
        <v>0</v>
      </c>
    </row>
    <row r="69" spans="1:26" s="158" customFormat="1" x14ac:dyDescent="0.25">
      <c r="A69" s="172" t="s">
        <v>330</v>
      </c>
      <c r="B69" s="173">
        <v>0</v>
      </c>
      <c r="C69" s="173">
        <v>0</v>
      </c>
      <c r="D69" s="173">
        <v>0</v>
      </c>
      <c r="E69" s="173">
        <v>106.264466</v>
      </c>
      <c r="F69" s="173">
        <v>0</v>
      </c>
      <c r="G69" s="173">
        <v>0</v>
      </c>
      <c r="H69" s="183">
        <v>0</v>
      </c>
      <c r="I69" s="183">
        <v>0</v>
      </c>
      <c r="J69" s="183">
        <v>0</v>
      </c>
      <c r="K69" s="183"/>
      <c r="L69" s="183"/>
      <c r="O69" s="172" t="s">
        <v>330</v>
      </c>
      <c r="P69" s="186">
        <f t="shared" si="33"/>
        <v>0</v>
      </c>
      <c r="Q69" s="186">
        <f t="shared" si="34"/>
        <v>0</v>
      </c>
      <c r="R69" s="186">
        <f t="shared" si="35"/>
        <v>0</v>
      </c>
      <c r="S69" s="186">
        <f t="shared" si="36"/>
        <v>0.12822973053550699</v>
      </c>
      <c r="T69" s="186">
        <f t="shared" si="37"/>
        <v>0</v>
      </c>
      <c r="U69" s="186">
        <f t="shared" si="38"/>
        <v>0</v>
      </c>
      <c r="V69" s="186">
        <f t="shared" si="39"/>
        <v>0</v>
      </c>
      <c r="W69" s="186">
        <f t="shared" si="40"/>
        <v>0</v>
      </c>
      <c r="X69" s="186">
        <f t="shared" si="41"/>
        <v>0</v>
      </c>
      <c r="Y69" s="186">
        <f t="shared" si="42"/>
        <v>0</v>
      </c>
      <c r="Z69" s="186">
        <f t="shared" si="43"/>
        <v>0</v>
      </c>
    </row>
    <row r="70" spans="1:26" s="158" customFormat="1" x14ac:dyDescent="0.25">
      <c r="A70" s="172" t="s">
        <v>331</v>
      </c>
      <c r="B70" s="173">
        <v>0</v>
      </c>
      <c r="C70" s="173">
        <v>0</v>
      </c>
      <c r="D70" s="173">
        <v>0</v>
      </c>
      <c r="E70" s="173">
        <v>0</v>
      </c>
      <c r="F70" s="173">
        <v>96.672735000000003</v>
      </c>
      <c r="G70" s="173">
        <v>0</v>
      </c>
      <c r="H70" s="183">
        <v>0</v>
      </c>
      <c r="I70" s="183">
        <v>0</v>
      </c>
      <c r="J70" s="183">
        <v>0</v>
      </c>
      <c r="K70" s="183"/>
      <c r="L70" s="183"/>
      <c r="O70" s="172" t="s">
        <v>331</v>
      </c>
      <c r="P70" s="186">
        <f t="shared" si="33"/>
        <v>0</v>
      </c>
      <c r="Q70" s="186">
        <f t="shared" si="34"/>
        <v>0</v>
      </c>
      <c r="R70" s="186">
        <f t="shared" si="35"/>
        <v>0</v>
      </c>
      <c r="S70" s="186">
        <f t="shared" si="36"/>
        <v>0</v>
      </c>
      <c r="T70" s="186">
        <f t="shared" si="37"/>
        <v>7.7649185321007244E-2</v>
      </c>
      <c r="U70" s="186">
        <f t="shared" si="38"/>
        <v>0</v>
      </c>
      <c r="V70" s="186">
        <f t="shared" si="39"/>
        <v>0</v>
      </c>
      <c r="W70" s="186">
        <f t="shared" si="40"/>
        <v>0</v>
      </c>
      <c r="X70" s="186">
        <f t="shared" si="41"/>
        <v>0</v>
      </c>
      <c r="Y70" s="186">
        <f t="shared" si="42"/>
        <v>0</v>
      </c>
      <c r="Z70" s="186">
        <f t="shared" si="43"/>
        <v>0</v>
      </c>
    </row>
    <row r="71" spans="1:26" s="158" customFormat="1" x14ac:dyDescent="0.25">
      <c r="A71" s="172"/>
      <c r="B71" s="173"/>
      <c r="C71" s="173"/>
      <c r="D71" s="173"/>
      <c r="E71" s="173">
        <v>0</v>
      </c>
      <c r="F71" s="173">
        <v>0</v>
      </c>
      <c r="G71" s="185"/>
      <c r="H71" s="183">
        <v>0</v>
      </c>
      <c r="I71" s="183">
        <v>0</v>
      </c>
      <c r="J71" s="183">
        <v>0</v>
      </c>
      <c r="K71" s="183"/>
      <c r="L71" s="183"/>
      <c r="O71" s="172"/>
      <c r="P71" s="186">
        <f t="shared" si="33"/>
        <v>0</v>
      </c>
      <c r="Q71" s="186">
        <f t="shared" si="34"/>
        <v>0</v>
      </c>
      <c r="R71" s="186">
        <f t="shared" si="35"/>
        <v>0</v>
      </c>
      <c r="S71" s="186">
        <f t="shared" si="36"/>
        <v>0</v>
      </c>
      <c r="T71" s="186">
        <f t="shared" si="37"/>
        <v>0</v>
      </c>
      <c r="U71" s="186">
        <f t="shared" si="38"/>
        <v>0</v>
      </c>
      <c r="V71" s="186">
        <f t="shared" si="39"/>
        <v>0</v>
      </c>
      <c r="W71" s="186">
        <f t="shared" si="40"/>
        <v>0</v>
      </c>
      <c r="X71" s="186">
        <f t="shared" si="41"/>
        <v>0</v>
      </c>
      <c r="Y71" s="186">
        <f t="shared" si="42"/>
        <v>0</v>
      </c>
      <c r="Z71" s="186">
        <f t="shared" si="43"/>
        <v>0</v>
      </c>
    </row>
    <row r="72" spans="1:26" s="141" customFormat="1" x14ac:dyDescent="0.25">
      <c r="A72" s="184" t="s">
        <v>29</v>
      </c>
      <c r="B72" s="185">
        <v>106.228469</v>
      </c>
      <c r="C72" s="185">
        <v>0</v>
      </c>
      <c r="D72" s="185">
        <v>0</v>
      </c>
      <c r="E72" s="185">
        <v>0</v>
      </c>
      <c r="F72" s="185">
        <v>6</v>
      </c>
      <c r="G72" s="185">
        <v>0</v>
      </c>
      <c r="H72" s="183">
        <v>475.213976</v>
      </c>
      <c r="I72" s="183">
        <v>0</v>
      </c>
      <c r="J72" s="183">
        <v>0</v>
      </c>
      <c r="K72" s="183"/>
      <c r="L72" s="183"/>
      <c r="O72" s="184" t="s">
        <v>29</v>
      </c>
      <c r="P72" s="186">
        <f t="shared" si="33"/>
        <v>0.45437955788747758</v>
      </c>
      <c r="Q72" s="186">
        <f t="shared" si="34"/>
        <v>0</v>
      </c>
      <c r="R72" s="186">
        <f t="shared" si="35"/>
        <v>0</v>
      </c>
      <c r="S72" s="186">
        <f t="shared" si="36"/>
        <v>0</v>
      </c>
      <c r="T72" s="186">
        <f t="shared" si="37"/>
        <v>4.8193020702894497E-3</v>
      </c>
      <c r="U72" s="186">
        <f t="shared" si="38"/>
        <v>0</v>
      </c>
      <c r="V72" s="186">
        <f t="shared" si="39"/>
        <v>0.30349334833491165</v>
      </c>
      <c r="W72" s="186">
        <f t="shared" si="40"/>
        <v>0</v>
      </c>
      <c r="X72" s="186">
        <f t="shared" si="41"/>
        <v>0</v>
      </c>
      <c r="Y72" s="186">
        <f t="shared" si="42"/>
        <v>0</v>
      </c>
      <c r="Z72" s="186">
        <f t="shared" si="43"/>
        <v>0</v>
      </c>
    </row>
    <row r="73" spans="1:26" s="141" customFormat="1" x14ac:dyDescent="0.25">
      <c r="A73" s="184" t="s">
        <v>332</v>
      </c>
      <c r="B73" s="185">
        <v>128.02942100000001</v>
      </c>
      <c r="C73" s="185">
        <v>1503.9606200000001</v>
      </c>
      <c r="D73" s="185">
        <v>5132.7195570000003</v>
      </c>
      <c r="E73" s="185">
        <v>1677.0633769999999</v>
      </c>
      <c r="F73" s="185">
        <v>698.84917599999994</v>
      </c>
      <c r="G73" s="185">
        <v>300.08617199999998</v>
      </c>
      <c r="H73" s="183">
        <f>+H74</f>
        <v>475.213976</v>
      </c>
      <c r="I73" s="183">
        <v>642.53683599999999</v>
      </c>
      <c r="J73" s="183">
        <f>+J74</f>
        <v>30.991057000000001</v>
      </c>
      <c r="K73" s="183">
        <v>57.78</v>
      </c>
      <c r="L73" s="183">
        <v>91.494376382975844</v>
      </c>
      <c r="O73" s="184" t="s">
        <v>332</v>
      </c>
      <c r="P73" s="186">
        <f t="shared" si="33"/>
        <v>0.54763051993688949</v>
      </c>
      <c r="Q73" s="186">
        <f t="shared" si="34"/>
        <v>5.3253373344779096</v>
      </c>
      <c r="R73" s="186">
        <f t="shared" si="35"/>
        <v>5.6091929172769648</v>
      </c>
      <c r="S73" s="186">
        <f t="shared" si="36"/>
        <v>2.0237186805575944</v>
      </c>
      <c r="T73" s="186">
        <f t="shared" si="37"/>
        <v>0.56132754678614605</v>
      </c>
      <c r="U73" s="186">
        <f t="shared" si="38"/>
        <v>0.23134923027535964</v>
      </c>
      <c r="V73" s="186">
        <f t="shared" si="39"/>
        <v>0.30349334833491165</v>
      </c>
      <c r="W73" s="186">
        <f t="shared" si="40"/>
        <v>0.35768248563551369</v>
      </c>
      <c r="X73" s="186">
        <f t="shared" si="41"/>
        <v>1.5962103198252465E-2</v>
      </c>
      <c r="Y73" s="186">
        <f t="shared" si="42"/>
        <v>3.383986350804697E-2</v>
      </c>
      <c r="Z73" s="186">
        <f t="shared" si="43"/>
        <v>3.4925257800959002E-2</v>
      </c>
    </row>
    <row r="74" spans="1:26" s="158" customFormat="1" x14ac:dyDescent="0.25">
      <c r="A74" s="172" t="s">
        <v>333</v>
      </c>
      <c r="B74" s="173">
        <v>128.02942100000001</v>
      </c>
      <c r="C74" s="173">
        <v>1503.9606200000001</v>
      </c>
      <c r="D74" s="173">
        <f>5013.575491+119</f>
        <v>5132.5754909999996</v>
      </c>
      <c r="E74" s="173">
        <v>1677.0633769999999</v>
      </c>
      <c r="F74" s="173">
        <v>413.594176</v>
      </c>
      <c r="G74" s="185">
        <v>300.08617199999998</v>
      </c>
      <c r="H74" s="183">
        <v>475.213976</v>
      </c>
      <c r="I74" s="183">
        <v>642.53683599999999</v>
      </c>
      <c r="J74" s="183">
        <v>30.991057000000001</v>
      </c>
      <c r="K74" s="183">
        <v>57.78</v>
      </c>
      <c r="L74" s="183">
        <v>91.494376382975844</v>
      </c>
      <c r="O74" s="172" t="s">
        <v>333</v>
      </c>
      <c r="P74" s="186">
        <f t="shared" si="33"/>
        <v>0.54763051993688949</v>
      </c>
      <c r="Q74" s="186">
        <f t="shared" si="34"/>
        <v>5.3253373344779096</v>
      </c>
      <c r="R74" s="186">
        <f t="shared" si="35"/>
        <v>5.6090354775458726</v>
      </c>
      <c r="S74" s="186">
        <f t="shared" si="36"/>
        <v>2.0237186805575944</v>
      </c>
      <c r="T74" s="186">
        <f t="shared" si="37"/>
        <v>0.33220587810940988</v>
      </c>
      <c r="U74" s="186">
        <f t="shared" si="38"/>
        <v>0.23134923027535964</v>
      </c>
      <c r="V74" s="186">
        <f t="shared" si="39"/>
        <v>0.30349334833491165</v>
      </c>
      <c r="W74" s="186">
        <f t="shared" si="40"/>
        <v>0.35768248563551369</v>
      </c>
      <c r="X74" s="186">
        <f t="shared" si="41"/>
        <v>1.5962103198252465E-2</v>
      </c>
      <c r="Y74" s="186">
        <f t="shared" si="42"/>
        <v>3.383986350804697E-2</v>
      </c>
      <c r="Z74" s="186">
        <f t="shared" si="43"/>
        <v>3.4925257800959002E-2</v>
      </c>
    </row>
    <row r="75" spans="1:26" s="158" customFormat="1" x14ac:dyDescent="0.25">
      <c r="A75" s="172" t="s">
        <v>334</v>
      </c>
      <c r="B75" s="173">
        <v>0</v>
      </c>
      <c r="C75" s="173">
        <v>0</v>
      </c>
      <c r="D75" s="173">
        <v>0</v>
      </c>
      <c r="E75" s="173">
        <v>0</v>
      </c>
      <c r="F75" s="173">
        <v>0</v>
      </c>
      <c r="G75" s="185">
        <v>0</v>
      </c>
      <c r="H75" s="183">
        <v>0</v>
      </c>
      <c r="I75" s="183">
        <v>0</v>
      </c>
      <c r="J75" s="183"/>
      <c r="K75" s="183"/>
      <c r="L75" s="183"/>
      <c r="O75" s="172" t="s">
        <v>334</v>
      </c>
      <c r="P75" s="186">
        <f t="shared" si="33"/>
        <v>0</v>
      </c>
      <c r="Q75" s="186">
        <f t="shared" si="34"/>
        <v>0</v>
      </c>
      <c r="R75" s="186">
        <f t="shared" si="35"/>
        <v>0</v>
      </c>
      <c r="S75" s="186">
        <f t="shared" si="36"/>
        <v>0</v>
      </c>
      <c r="T75" s="186">
        <f t="shared" si="37"/>
        <v>0</v>
      </c>
      <c r="U75" s="186">
        <f t="shared" si="38"/>
        <v>0</v>
      </c>
      <c r="V75" s="186">
        <f t="shared" si="39"/>
        <v>0</v>
      </c>
      <c r="W75" s="186">
        <f t="shared" si="40"/>
        <v>0</v>
      </c>
      <c r="X75" s="186">
        <f t="shared" si="41"/>
        <v>0</v>
      </c>
      <c r="Y75" s="186">
        <f t="shared" si="42"/>
        <v>0</v>
      </c>
      <c r="Z75" s="186">
        <f t="shared" si="43"/>
        <v>0</v>
      </c>
    </row>
    <row r="76" spans="1:26" s="158" customFormat="1" x14ac:dyDescent="0.25">
      <c r="A76" s="172" t="s">
        <v>335</v>
      </c>
      <c r="B76" s="173">
        <v>0</v>
      </c>
      <c r="C76" s="173">
        <v>0</v>
      </c>
      <c r="D76" s="173">
        <v>0</v>
      </c>
      <c r="E76" s="173">
        <v>0</v>
      </c>
      <c r="F76" s="173">
        <v>0</v>
      </c>
      <c r="G76" s="185">
        <v>0</v>
      </c>
      <c r="H76" s="183">
        <v>0</v>
      </c>
      <c r="I76" s="183">
        <v>0</v>
      </c>
      <c r="J76" s="183"/>
      <c r="K76" s="183"/>
      <c r="L76" s="183"/>
      <c r="O76" s="172" t="s">
        <v>335</v>
      </c>
      <c r="P76" s="186">
        <f t="shared" si="33"/>
        <v>0</v>
      </c>
      <c r="Q76" s="186">
        <f t="shared" si="34"/>
        <v>0</v>
      </c>
      <c r="R76" s="186">
        <f t="shared" si="35"/>
        <v>0</v>
      </c>
      <c r="S76" s="186">
        <f t="shared" si="36"/>
        <v>0</v>
      </c>
      <c r="T76" s="186">
        <f t="shared" si="37"/>
        <v>0</v>
      </c>
      <c r="U76" s="186">
        <f t="shared" si="38"/>
        <v>0</v>
      </c>
      <c r="V76" s="186">
        <f t="shared" si="39"/>
        <v>0</v>
      </c>
      <c r="W76" s="186">
        <f t="shared" si="40"/>
        <v>0</v>
      </c>
      <c r="X76" s="186">
        <f t="shared" si="41"/>
        <v>0</v>
      </c>
      <c r="Y76" s="186">
        <f t="shared" si="42"/>
        <v>0</v>
      </c>
      <c r="Z76" s="186">
        <f t="shared" si="43"/>
        <v>0</v>
      </c>
    </row>
    <row r="77" spans="1:26" s="158" customFormat="1" ht="15.75" thickBot="1" x14ac:dyDescent="0.3">
      <c r="A77" s="190" t="s">
        <v>336</v>
      </c>
      <c r="B77" s="191">
        <v>0</v>
      </c>
      <c r="C77" s="191">
        <v>0</v>
      </c>
      <c r="D77" s="191">
        <v>0</v>
      </c>
      <c r="E77" s="191">
        <v>0</v>
      </c>
      <c r="F77" s="191">
        <v>285.255</v>
      </c>
      <c r="G77" s="191">
        <v>0</v>
      </c>
      <c r="H77" s="191">
        <v>0</v>
      </c>
      <c r="I77" s="191">
        <v>0</v>
      </c>
      <c r="J77" s="191"/>
      <c r="K77" s="191"/>
      <c r="L77" s="191"/>
      <c r="O77" s="190" t="s">
        <v>336</v>
      </c>
      <c r="P77" s="218">
        <f t="shared" si="33"/>
        <v>0</v>
      </c>
      <c r="Q77" s="218">
        <f t="shared" si="34"/>
        <v>0</v>
      </c>
      <c r="R77" s="218">
        <f t="shared" si="35"/>
        <v>0</v>
      </c>
      <c r="S77" s="218">
        <f t="shared" si="36"/>
        <v>0</v>
      </c>
      <c r="T77" s="218">
        <f t="shared" si="37"/>
        <v>0.22912166867673617</v>
      </c>
      <c r="U77" s="218">
        <f t="shared" si="38"/>
        <v>0</v>
      </c>
      <c r="V77" s="218">
        <f t="shared" si="39"/>
        <v>0</v>
      </c>
      <c r="W77" s="218">
        <f t="shared" si="40"/>
        <v>0</v>
      </c>
      <c r="X77" s="218">
        <f t="shared" si="41"/>
        <v>0</v>
      </c>
      <c r="Y77" s="218">
        <f t="shared" si="42"/>
        <v>0</v>
      </c>
      <c r="Z77" s="218">
        <f t="shared" si="43"/>
        <v>0</v>
      </c>
    </row>
    <row r="78" spans="1:26" s="158" customFormat="1" x14ac:dyDescent="0.25">
      <c r="A78" s="172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26" s="158" customFormat="1" x14ac:dyDescent="0.2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26" s="158" customFormat="1" x14ac:dyDescent="0.25">
      <c r="A80" s="172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2" s="158" customFormat="1" x14ac:dyDescent="0.2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</row>
    <row r="82" spans="1:12" s="158" customFormat="1" x14ac:dyDescent="0.25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</row>
    <row r="83" spans="1:12" s="158" customFormat="1" x14ac:dyDescent="0.25">
      <c r="A83" s="172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</row>
    <row r="84" spans="1:12" s="158" customFormat="1" x14ac:dyDescent="0.25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1:12" s="158" customFormat="1" x14ac:dyDescent="0.25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1:12" s="158" customFormat="1" x14ac:dyDescent="0.25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</row>
    <row r="87" spans="1:12" s="158" customFormat="1" x14ac:dyDescent="0.25">
      <c r="A87" s="172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</row>
    <row r="88" spans="1:12" s="158" customFormat="1" x14ac:dyDescent="0.25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</row>
    <row r="89" spans="1:12" s="158" customFormat="1" x14ac:dyDescent="0.25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</row>
    <row r="90" spans="1:12" s="158" customFormat="1" x14ac:dyDescent="0.25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</row>
    <row r="91" spans="1:12" s="158" customFormat="1" x14ac:dyDescent="0.25">
      <c r="A91" s="172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</row>
    <row r="92" spans="1:12" s="158" customFormat="1" x14ac:dyDescent="0.25">
      <c r="A92" s="172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</row>
    <row r="93" spans="1:12" s="158" customFormat="1" x14ac:dyDescent="0.25">
      <c r="A93" s="172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</row>
    <row r="94" spans="1:12" s="158" customFormat="1" x14ac:dyDescent="0.25">
      <c r="A94" s="172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</row>
    <row r="95" spans="1:12" s="158" customFormat="1" x14ac:dyDescent="0.25">
      <c r="A95" s="172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</row>
    <row r="96" spans="1:12" s="158" customFormat="1" x14ac:dyDescent="0.25">
      <c r="A96" s="172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</row>
    <row r="97" spans="1:12" s="158" customFormat="1" x14ac:dyDescent="0.25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</row>
    <row r="98" spans="1:12" s="158" customFormat="1" x14ac:dyDescent="0.25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</row>
    <row r="99" spans="1:12" s="158" customFormat="1" x14ac:dyDescent="0.25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</row>
    <row r="100" spans="1:12" s="158" customFormat="1" x14ac:dyDescent="0.25">
      <c r="A100" s="172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</row>
    <row r="101" spans="1:12" s="158" customFormat="1" x14ac:dyDescent="0.25">
      <c r="A101" s="172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</row>
    <row r="102" spans="1:12" s="158" customFormat="1" x14ac:dyDescent="0.25">
      <c r="A102" s="172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</row>
    <row r="103" spans="1:12" s="158" customFormat="1" x14ac:dyDescent="0.25">
      <c r="A103" s="17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</row>
    <row r="104" spans="1:12" s="158" customFormat="1" x14ac:dyDescent="0.25">
      <c r="A104" s="172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</row>
    <row r="105" spans="1:12" s="158" customFormat="1" x14ac:dyDescent="0.25">
      <c r="A105" s="172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</row>
    <row r="106" spans="1:12" s="158" customFormat="1" x14ac:dyDescent="0.25">
      <c r="A106" s="172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</row>
    <row r="107" spans="1:12" s="158" customFormat="1" x14ac:dyDescent="0.25">
      <c r="A107" s="172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</row>
    <row r="108" spans="1:12" s="158" customFormat="1" x14ac:dyDescent="0.25">
      <c r="A108" s="172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</row>
    <row r="109" spans="1:12" s="158" customFormat="1" x14ac:dyDescent="0.25">
      <c r="A109" s="172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</row>
    <row r="110" spans="1:12" s="158" customFormat="1" x14ac:dyDescent="0.25">
      <c r="A110" s="172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</row>
    <row r="111" spans="1:12" s="158" customFormat="1" x14ac:dyDescent="0.25">
      <c r="A111" s="172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</row>
    <row r="112" spans="1:12" s="158" customFormat="1" x14ac:dyDescent="0.25">
      <c r="A112" s="172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</row>
    <row r="113" spans="1:12" s="158" customFormat="1" x14ac:dyDescent="0.25">
      <c r="A113" s="172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</row>
    <row r="114" spans="1:12" s="158" customFormat="1" x14ac:dyDescent="0.25">
      <c r="A114" s="172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</row>
    <row r="115" spans="1:12" s="158" customFormat="1" x14ac:dyDescent="0.25">
      <c r="A115" s="172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</row>
    <row r="116" spans="1:12" s="158" customFormat="1" x14ac:dyDescent="0.25">
      <c r="A116" s="172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</row>
    <row r="117" spans="1:12" s="158" customFormat="1" x14ac:dyDescent="0.25">
      <c r="A117" s="172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</row>
    <row r="118" spans="1:12" s="158" customFormat="1" x14ac:dyDescent="0.25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</row>
    <row r="119" spans="1:12" s="158" customFormat="1" x14ac:dyDescent="0.25">
      <c r="A119" s="172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</row>
    <row r="120" spans="1:12" s="158" customFormat="1" x14ac:dyDescent="0.25">
      <c r="A120" s="172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</row>
    <row r="121" spans="1:12" s="158" customFormat="1" x14ac:dyDescent="0.25">
      <c r="A121" s="172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</row>
    <row r="122" spans="1:12" s="158" customFormat="1" x14ac:dyDescent="0.25">
      <c r="A122" s="172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</row>
    <row r="123" spans="1:12" s="158" customFormat="1" x14ac:dyDescent="0.25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</row>
    <row r="124" spans="1:12" s="158" customFormat="1" x14ac:dyDescent="0.25">
      <c r="A124" s="172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</row>
    <row r="125" spans="1:12" s="158" customFormat="1" x14ac:dyDescent="0.25">
      <c r="A125" s="172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</row>
    <row r="126" spans="1:12" s="158" customFormat="1" x14ac:dyDescent="0.25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</row>
    <row r="127" spans="1:12" s="158" customFormat="1" x14ac:dyDescent="0.25">
      <c r="A127" s="172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</row>
    <row r="128" spans="1:12" s="158" customFormat="1" x14ac:dyDescent="0.25">
      <c r="A128" s="172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</row>
    <row r="129" spans="1:12" s="158" customFormat="1" x14ac:dyDescent="0.25">
      <c r="A129" s="172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</row>
    <row r="130" spans="1:12" s="158" customFormat="1" x14ac:dyDescent="0.25">
      <c r="A130" s="172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</row>
    <row r="131" spans="1:12" s="158" customFormat="1" x14ac:dyDescent="0.25">
      <c r="A131" s="172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</row>
    <row r="132" spans="1:12" s="158" customFormat="1" x14ac:dyDescent="0.25">
      <c r="A132" s="172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</row>
    <row r="133" spans="1:12" s="158" customFormat="1" x14ac:dyDescent="0.25">
      <c r="A133" s="172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</row>
    <row r="134" spans="1:12" s="158" customFormat="1" x14ac:dyDescent="0.25">
      <c r="A134" s="172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</row>
    <row r="135" spans="1:12" s="158" customFormat="1" x14ac:dyDescent="0.25">
      <c r="A135" s="172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</row>
    <row r="136" spans="1:12" s="158" customFormat="1" x14ac:dyDescent="0.25">
      <c r="A136" s="172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</row>
    <row r="137" spans="1:12" s="158" customFormat="1" x14ac:dyDescent="0.25">
      <c r="A137" s="172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</row>
    <row r="138" spans="1:12" s="158" customFormat="1" x14ac:dyDescent="0.25">
      <c r="A138" s="172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</row>
    <row r="139" spans="1:12" s="158" customFormat="1" x14ac:dyDescent="0.25">
      <c r="A139" s="172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</row>
    <row r="140" spans="1:12" s="158" customFormat="1" x14ac:dyDescent="0.25">
      <c r="A140" s="172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</row>
    <row r="141" spans="1:12" s="158" customFormat="1" x14ac:dyDescent="0.25">
      <c r="A141" s="172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</row>
    <row r="142" spans="1:12" s="158" customFormat="1" x14ac:dyDescent="0.25">
      <c r="A142" s="172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</row>
    <row r="143" spans="1:12" s="158" customFormat="1" x14ac:dyDescent="0.25">
      <c r="A143" s="172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</row>
    <row r="144" spans="1:12" s="158" customFormat="1" x14ac:dyDescent="0.25">
      <c r="A144" s="172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</row>
    <row r="145" spans="1:12" s="158" customFormat="1" x14ac:dyDescent="0.25">
      <c r="A145" s="172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</row>
    <row r="146" spans="1:12" s="158" customFormat="1" x14ac:dyDescent="0.25">
      <c r="A146" s="172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</row>
    <row r="147" spans="1:12" s="158" customFormat="1" x14ac:dyDescent="0.25">
      <c r="A147" s="172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</row>
    <row r="148" spans="1:12" s="158" customFormat="1" x14ac:dyDescent="0.25">
      <c r="A148" s="172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</row>
    <row r="149" spans="1:12" s="158" customFormat="1" x14ac:dyDescent="0.25">
      <c r="A149" s="172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</row>
    <row r="150" spans="1:12" s="158" customFormat="1" x14ac:dyDescent="0.25">
      <c r="A150" s="172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</row>
    <row r="151" spans="1:12" s="158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</row>
    <row r="152" spans="1:12" s="158" customFormat="1" x14ac:dyDescent="0.25">
      <c r="A152" s="172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</row>
    <row r="153" spans="1:12" s="158" customFormat="1" x14ac:dyDescent="0.25">
      <c r="A153" s="172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</row>
    <row r="154" spans="1:12" s="158" customFormat="1" x14ac:dyDescent="0.25">
      <c r="A154" s="172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</row>
    <row r="155" spans="1:12" s="158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</row>
    <row r="156" spans="1:12" s="158" customFormat="1" x14ac:dyDescent="0.25">
      <c r="A156" s="172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</row>
    <row r="157" spans="1:12" s="158" customFormat="1" x14ac:dyDescent="0.25">
      <c r="A157" s="172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</row>
    <row r="158" spans="1:12" s="158" customFormat="1" x14ac:dyDescent="0.25">
      <c r="A158" s="172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</row>
    <row r="159" spans="1:12" s="158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</row>
    <row r="160" spans="1:12" s="158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</row>
    <row r="161" spans="1:12" s="158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</row>
    <row r="162" spans="1:12" s="158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</row>
    <row r="163" spans="1:12" s="158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</row>
    <row r="164" spans="1:12" s="158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</row>
    <row r="165" spans="1:12" s="158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</row>
    <row r="166" spans="1:12" s="158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</row>
    <row r="167" spans="1:12" s="158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</row>
    <row r="168" spans="1:12" s="158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</row>
    <row r="169" spans="1:12" s="158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</row>
    <row r="170" spans="1:12" s="158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</row>
    <row r="171" spans="1:12" s="158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</row>
    <row r="172" spans="1:12" s="158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</row>
    <row r="173" spans="1:12" s="158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</row>
    <row r="174" spans="1:12" s="158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</row>
    <row r="175" spans="1:12" s="158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</row>
    <row r="176" spans="1:12" s="158" customFormat="1" x14ac:dyDescent="0.25">
      <c r="A176" s="172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</row>
    <row r="177" spans="1:12" s="192" customFormat="1" ht="15.75" thickBot="1" x14ac:dyDescent="0.3">
      <c r="A177" s="181" t="s">
        <v>337</v>
      </c>
      <c r="B177" s="182" t="s">
        <v>284</v>
      </c>
      <c r="C177" s="182" t="s">
        <v>45</v>
      </c>
      <c r="D177" s="182" t="s">
        <v>44</v>
      </c>
      <c r="E177" s="182" t="s">
        <v>42</v>
      </c>
      <c r="F177" s="182" t="s">
        <v>0</v>
      </c>
      <c r="G177" s="182" t="s">
        <v>1</v>
      </c>
      <c r="H177" s="182" t="s">
        <v>2</v>
      </c>
      <c r="I177" s="182" t="s">
        <v>3</v>
      </c>
      <c r="J177" s="144"/>
      <c r="K177" s="144"/>
      <c r="L177" s="144"/>
    </row>
    <row r="178" spans="1:12" s="141" customFormat="1" x14ac:dyDescent="0.25">
      <c r="A178" s="184" t="s">
        <v>338</v>
      </c>
      <c r="B178" s="185">
        <v>788485.20127399999</v>
      </c>
      <c r="C178" s="185">
        <v>911993.86250300007</v>
      </c>
      <c r="D178" s="185">
        <v>960884.06836430007</v>
      </c>
      <c r="E178" s="185">
        <v>1110945.2695239999</v>
      </c>
      <c r="F178" s="185">
        <v>1270407.8641884699</v>
      </c>
      <c r="G178" s="185">
        <v>1458856.457378</v>
      </c>
      <c r="H178" s="185">
        <f>H180+H185</f>
        <v>1616576.8092710001</v>
      </c>
      <c r="I178" s="185">
        <f>I180+I185</f>
        <v>1855494.9201072603</v>
      </c>
      <c r="J178" s="185"/>
      <c r="K178" s="185"/>
      <c r="L178" s="185"/>
    </row>
    <row r="179" spans="1:12" s="141" customFormat="1" x14ac:dyDescent="0.25">
      <c r="A179" s="184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</row>
    <row r="180" spans="1:12" s="141" customFormat="1" x14ac:dyDescent="0.25">
      <c r="A180" s="184" t="s">
        <v>339</v>
      </c>
      <c r="B180" s="185">
        <v>718532.21790499997</v>
      </c>
      <c r="C180" s="185">
        <v>790929.76364900009</v>
      </c>
      <c r="D180" s="185">
        <v>804830.58976430004</v>
      </c>
      <c r="E180" s="185">
        <v>904865.690329</v>
      </c>
      <c r="F180" s="185">
        <v>1042875.83724597</v>
      </c>
      <c r="G180" s="185">
        <v>1150325.12937</v>
      </c>
      <c r="H180" s="185">
        <f>SUM(H181:H184)</f>
        <v>1280572.2997080002</v>
      </c>
      <c r="I180" s="185">
        <f>SUM(I181:I184)</f>
        <v>1519919.1486542602</v>
      </c>
      <c r="J180" s="185"/>
      <c r="K180" s="185"/>
      <c r="L180" s="185"/>
    </row>
    <row r="181" spans="1:12" s="155" customFormat="1" x14ac:dyDescent="0.25">
      <c r="A181" s="172" t="s">
        <v>340</v>
      </c>
      <c r="B181" s="173">
        <v>511892.11755300005</v>
      </c>
      <c r="C181" s="173">
        <v>611644.16402400006</v>
      </c>
      <c r="D181" s="173">
        <v>615925.3647413</v>
      </c>
      <c r="E181" s="173">
        <v>712507.73962300003</v>
      </c>
      <c r="F181" s="173">
        <v>839923.15928600007</v>
      </c>
      <c r="G181" s="173">
        <v>949357.41059999994</v>
      </c>
      <c r="H181" s="173">
        <f t="shared" ref="H181:I183" si="44">H33</f>
        <v>1072343.8106770001</v>
      </c>
      <c r="I181" s="173">
        <f t="shared" si="44"/>
        <v>1257298.843754</v>
      </c>
      <c r="J181" s="173"/>
      <c r="K181" s="173"/>
      <c r="L181" s="173"/>
    </row>
    <row r="182" spans="1:12" s="155" customFormat="1" x14ac:dyDescent="0.25">
      <c r="A182" s="172" t="s">
        <v>341</v>
      </c>
      <c r="B182" s="173">
        <v>3313.6582410000005</v>
      </c>
      <c r="C182" s="173">
        <v>2836.0970860000002</v>
      </c>
      <c r="D182" s="173">
        <v>4225.1889490000003</v>
      </c>
      <c r="E182" s="173">
        <v>732.47297800000001</v>
      </c>
      <c r="F182" s="173">
        <v>1032.057773</v>
      </c>
      <c r="G182" s="173">
        <v>433.01919299999997</v>
      </c>
      <c r="H182" s="173">
        <f t="shared" si="44"/>
        <v>415.413995</v>
      </c>
      <c r="I182" s="173">
        <f t="shared" si="44"/>
        <v>448.12411900000001</v>
      </c>
      <c r="J182" s="173"/>
      <c r="K182" s="173"/>
      <c r="L182" s="173"/>
    </row>
    <row r="183" spans="1:12" s="155" customFormat="1" x14ac:dyDescent="0.25">
      <c r="A183" s="172" t="s">
        <v>342</v>
      </c>
      <c r="B183" s="173">
        <v>203326.44211099998</v>
      </c>
      <c r="C183" s="173">
        <v>176449.50253899995</v>
      </c>
      <c r="D183" s="173">
        <v>184680.036074</v>
      </c>
      <c r="E183" s="173">
        <v>191625.477728</v>
      </c>
      <c r="F183" s="173">
        <v>201920.62018696999</v>
      </c>
      <c r="G183" s="173">
        <v>200534.69957699999</v>
      </c>
      <c r="H183" s="173">
        <f t="shared" si="44"/>
        <v>207586.60324299999</v>
      </c>
      <c r="I183" s="173">
        <f t="shared" si="44"/>
        <v>261331.72012826</v>
      </c>
      <c r="J183" s="173"/>
      <c r="K183" s="173"/>
      <c r="L183" s="173"/>
    </row>
    <row r="184" spans="1:12" s="141" customFormat="1" x14ac:dyDescent="0.25">
      <c r="A184" s="184" t="s">
        <v>343</v>
      </c>
      <c r="B184" s="185">
        <v>586.72847999999999</v>
      </c>
      <c r="C184" s="185">
        <v>765.62955399999998</v>
      </c>
      <c r="D184" s="185">
        <v>888.92257900000004</v>
      </c>
      <c r="E184" s="185">
        <v>957.24057499999992</v>
      </c>
      <c r="F184" s="185">
        <v>37.578713</v>
      </c>
      <c r="G184" s="185">
        <v>12723.801783999999</v>
      </c>
      <c r="H184" s="173">
        <f>H37</f>
        <v>226.47179299999999</v>
      </c>
      <c r="I184" s="173">
        <f>I37</f>
        <v>840.46065299999998</v>
      </c>
      <c r="J184" s="173"/>
      <c r="K184" s="173"/>
      <c r="L184" s="173"/>
    </row>
    <row r="185" spans="1:12" s="141" customFormat="1" x14ac:dyDescent="0.25">
      <c r="A185" s="184" t="s">
        <v>344</v>
      </c>
      <c r="B185" s="185">
        <v>69366.254889000003</v>
      </c>
      <c r="C185" s="185">
        <v>120298.4693</v>
      </c>
      <c r="D185" s="185">
        <v>155164.55602099997</v>
      </c>
      <c r="E185" s="185">
        <v>205122.33861999999</v>
      </c>
      <c r="F185" s="185">
        <v>227494.44822950001</v>
      </c>
      <c r="G185" s="185">
        <v>295807.52622399997</v>
      </c>
      <c r="H185" s="185">
        <f>H186+H187</f>
        <v>336004.509563</v>
      </c>
      <c r="I185" s="185">
        <f>I186+I187</f>
        <v>335575.77145300002</v>
      </c>
      <c r="J185" s="185"/>
      <c r="K185" s="185"/>
      <c r="L185" s="185"/>
    </row>
    <row r="186" spans="1:12" s="141" customFormat="1" x14ac:dyDescent="0.25">
      <c r="A186" s="184" t="s">
        <v>16</v>
      </c>
      <c r="B186" s="185">
        <v>0</v>
      </c>
      <c r="C186" s="185">
        <v>0</v>
      </c>
      <c r="D186" s="185">
        <v>0</v>
      </c>
      <c r="E186" s="185">
        <v>0</v>
      </c>
      <c r="F186" s="185">
        <v>0</v>
      </c>
      <c r="G186" s="185">
        <v>0</v>
      </c>
      <c r="H186" s="173">
        <f>H38</f>
        <v>0</v>
      </c>
      <c r="I186" s="173">
        <f>I38</f>
        <v>40</v>
      </c>
      <c r="J186" s="173"/>
      <c r="K186" s="173"/>
      <c r="L186" s="173"/>
    </row>
    <row r="187" spans="1:12" s="141" customFormat="1" x14ac:dyDescent="0.25">
      <c r="A187" s="184" t="s">
        <v>144</v>
      </c>
      <c r="B187" s="185">
        <v>69366.254889000003</v>
      </c>
      <c r="C187" s="185">
        <v>120298.4693</v>
      </c>
      <c r="D187" s="185">
        <v>155164.55602099997</v>
      </c>
      <c r="E187" s="185">
        <v>205122.33861999999</v>
      </c>
      <c r="F187" s="185">
        <v>227494.44822950001</v>
      </c>
      <c r="G187" s="185">
        <v>295807.52622399997</v>
      </c>
      <c r="H187" s="185">
        <f>SUM(H188:H192)</f>
        <v>336004.509563</v>
      </c>
      <c r="I187" s="185">
        <f>SUM(I188:I192)</f>
        <v>335535.77145300002</v>
      </c>
      <c r="J187" s="185"/>
      <c r="K187" s="185"/>
      <c r="L187" s="185"/>
    </row>
    <row r="188" spans="1:12" s="155" customFormat="1" x14ac:dyDescent="0.25">
      <c r="A188" s="172" t="s">
        <v>345</v>
      </c>
      <c r="B188" s="173">
        <v>53798.401642000004</v>
      </c>
      <c r="C188" s="173">
        <v>93061.460319999998</v>
      </c>
      <c r="D188" s="173">
        <v>131115.052245</v>
      </c>
      <c r="E188" s="173">
        <v>168329.07562400002</v>
      </c>
      <c r="F188" s="173">
        <v>177779.46609650002</v>
      </c>
      <c r="G188" s="173">
        <v>266695.78488699999</v>
      </c>
      <c r="H188" s="173">
        <f>H40</f>
        <v>315819.61068500002</v>
      </c>
      <c r="I188" s="173">
        <f>I40</f>
        <v>289509.04834500002</v>
      </c>
      <c r="J188" s="173"/>
      <c r="K188" s="173"/>
      <c r="L188" s="173"/>
    </row>
    <row r="189" spans="1:12" s="155" customFormat="1" x14ac:dyDescent="0.25">
      <c r="A189" s="172" t="s">
        <v>346</v>
      </c>
      <c r="B189" s="173">
        <v>5731.4300700000003</v>
      </c>
      <c r="C189" s="173">
        <v>8890.0029729999987</v>
      </c>
      <c r="D189" s="173">
        <v>6592.9920629999988</v>
      </c>
      <c r="E189" s="173">
        <v>19399.015673000002</v>
      </c>
      <c r="F189" s="173">
        <v>18944.580215999998</v>
      </c>
      <c r="G189" s="173">
        <v>3575.9134979999999</v>
      </c>
      <c r="H189" s="173"/>
      <c r="I189" s="173"/>
      <c r="J189" s="173"/>
      <c r="K189" s="173"/>
      <c r="L189" s="173"/>
    </row>
    <row r="190" spans="1:12" s="155" customFormat="1" x14ac:dyDescent="0.25">
      <c r="A190" s="172" t="s">
        <v>347</v>
      </c>
      <c r="B190" s="173">
        <v>685.12322100000006</v>
      </c>
      <c r="C190" s="173">
        <v>2231.6448930000001</v>
      </c>
      <c r="D190" s="173">
        <v>1664.7012469999997</v>
      </c>
      <c r="E190" s="173">
        <v>6379.411239</v>
      </c>
      <c r="F190" s="173">
        <v>6493.2866260000001</v>
      </c>
      <c r="G190" s="173">
        <v>4831.3249310000001</v>
      </c>
      <c r="H190" s="173">
        <f>+H42</f>
        <v>6250.8001139999997</v>
      </c>
      <c r="I190" s="173">
        <f>+I42</f>
        <v>6897.7447510000002</v>
      </c>
      <c r="J190" s="173"/>
      <c r="K190" s="173"/>
      <c r="L190" s="173"/>
    </row>
    <row r="191" spans="1:12" s="155" customFormat="1" x14ac:dyDescent="0.25">
      <c r="A191" s="172" t="s">
        <v>348</v>
      </c>
      <c r="B191" s="173">
        <v>0</v>
      </c>
      <c r="C191" s="173">
        <v>0</v>
      </c>
      <c r="D191" s="173">
        <v>318.69241199999999</v>
      </c>
      <c r="E191" s="173">
        <v>1.71916</v>
      </c>
      <c r="F191" s="173">
        <v>0</v>
      </c>
      <c r="G191" s="173">
        <v>1.45</v>
      </c>
      <c r="H191" s="173"/>
      <c r="I191" s="173"/>
      <c r="J191" s="173"/>
      <c r="K191" s="173"/>
      <c r="L191" s="173"/>
    </row>
    <row r="192" spans="1:12" s="155" customFormat="1" x14ac:dyDescent="0.25">
      <c r="A192" s="172" t="s">
        <v>349</v>
      </c>
      <c r="B192" s="173">
        <v>9151.2999560000007</v>
      </c>
      <c r="C192" s="173">
        <v>16115.361113999998</v>
      </c>
      <c r="D192" s="173">
        <v>15473.118054000006</v>
      </c>
      <c r="E192" s="173">
        <v>11013.116924</v>
      </c>
      <c r="F192" s="173">
        <v>24277.115291000002</v>
      </c>
      <c r="G192" s="173">
        <v>20703.052908000001</v>
      </c>
      <c r="H192" s="173">
        <f>H43</f>
        <v>13934.098764</v>
      </c>
      <c r="I192" s="173">
        <f>I43</f>
        <v>39128.978357</v>
      </c>
      <c r="J192" s="173"/>
      <c r="K192" s="173"/>
      <c r="L192" s="173"/>
    </row>
    <row r="193" spans="1:12" s="158" customFormat="1" x14ac:dyDescent="0.25">
      <c r="A193" s="172"/>
      <c r="B193" s="173"/>
      <c r="C193" s="173"/>
      <c r="D193" s="173"/>
      <c r="E193" s="173"/>
      <c r="F193" s="173"/>
      <c r="G193" s="185"/>
      <c r="H193" s="173"/>
      <c r="I193" s="173"/>
      <c r="J193" s="173"/>
      <c r="K193" s="173"/>
      <c r="L193" s="173"/>
    </row>
    <row r="194" spans="1:12" s="141" customFormat="1" x14ac:dyDescent="0.25">
      <c r="A194" s="184" t="s">
        <v>350</v>
      </c>
      <c r="B194" s="185">
        <v>93744.072373700008</v>
      </c>
      <c r="C194" s="185">
        <v>118302.64359699999</v>
      </c>
      <c r="D194" s="185">
        <v>222047.10706900002</v>
      </c>
      <c r="E194" s="185">
        <v>364699.19110650005</v>
      </c>
      <c r="F194" s="185">
        <v>254608.94047099998</v>
      </c>
      <c r="G194" s="185">
        <v>266812.10464799998</v>
      </c>
      <c r="H194" s="185">
        <f>H196+H206+H208+H210</f>
        <v>284570.65815161995</v>
      </c>
      <c r="I194" s="185">
        <f>I196+I206+I208+I210</f>
        <v>281638.61628999998</v>
      </c>
      <c r="J194" s="185"/>
      <c r="K194" s="185"/>
      <c r="L194" s="185"/>
    </row>
    <row r="195" spans="1:12" s="158" customFormat="1" x14ac:dyDescent="0.25">
      <c r="A195" s="172"/>
      <c r="B195" s="173"/>
      <c r="C195" s="173"/>
      <c r="D195" s="173"/>
      <c r="E195" s="173"/>
      <c r="F195" s="173"/>
      <c r="G195" s="185"/>
      <c r="H195" s="173"/>
      <c r="I195" s="173"/>
      <c r="J195" s="173"/>
      <c r="K195" s="173"/>
      <c r="L195" s="173"/>
    </row>
    <row r="196" spans="1:12" s="141" customFormat="1" x14ac:dyDescent="0.25">
      <c r="A196" s="184" t="s">
        <v>351</v>
      </c>
      <c r="B196" s="185">
        <v>27103.672882999999</v>
      </c>
      <c r="C196" s="185">
        <v>30100.898840999998</v>
      </c>
      <c r="D196" s="185">
        <v>91505.491658000028</v>
      </c>
      <c r="E196" s="185">
        <v>255509.503597</v>
      </c>
      <c r="F196" s="185">
        <v>123794.50596899999</v>
      </c>
      <c r="G196" s="185">
        <v>129711.333659</v>
      </c>
      <c r="H196" s="173">
        <f>SUM(H197:H204)</f>
        <v>156106.13405261998</v>
      </c>
      <c r="I196" s="173">
        <f>SUM(I197:I204)</f>
        <v>178981.35011099998</v>
      </c>
      <c r="J196" s="173"/>
      <c r="K196" s="173"/>
      <c r="L196" s="173"/>
    </row>
    <row r="197" spans="1:12" s="155" customFormat="1" x14ac:dyDescent="0.25">
      <c r="A197" s="172" t="s">
        <v>352</v>
      </c>
      <c r="B197" s="173">
        <v>1250.699136</v>
      </c>
      <c r="C197" s="173">
        <v>1837.6151869999999</v>
      </c>
      <c r="D197" s="173">
        <v>5094.8767240000006</v>
      </c>
      <c r="E197" s="173">
        <v>3012.0964920000001</v>
      </c>
      <c r="F197" s="173">
        <v>12067.454823999999</v>
      </c>
      <c r="G197" s="173">
        <v>13907.424301999999</v>
      </c>
      <c r="H197" s="173">
        <f t="shared" ref="H197:I199" si="45">H55</f>
        <v>14287.873313</v>
      </c>
      <c r="I197" s="173">
        <f t="shared" si="45"/>
        <v>18915.418077999999</v>
      </c>
      <c r="J197" s="173"/>
      <c r="K197" s="173"/>
      <c r="L197" s="173"/>
    </row>
    <row r="198" spans="1:12" s="155" customFormat="1" x14ac:dyDescent="0.25">
      <c r="A198" s="172" t="s">
        <v>353</v>
      </c>
      <c r="B198" s="173">
        <v>7937.4284610000013</v>
      </c>
      <c r="C198" s="173">
        <v>10647.349468999999</v>
      </c>
      <c r="D198" s="173">
        <v>15233.752458999999</v>
      </c>
      <c r="E198" s="173">
        <v>228593.84501399999</v>
      </c>
      <c r="F198" s="173">
        <v>32411.351679000003</v>
      </c>
      <c r="G198" s="173">
        <v>50206.635412000003</v>
      </c>
      <c r="H198" s="173">
        <f t="shared" si="45"/>
        <v>65135.779864999997</v>
      </c>
      <c r="I198" s="173">
        <f t="shared" si="45"/>
        <v>73169.377892999997</v>
      </c>
      <c r="J198" s="173"/>
      <c r="K198" s="173"/>
      <c r="L198" s="173"/>
    </row>
    <row r="199" spans="1:12" s="155" customFormat="1" x14ac:dyDescent="0.25">
      <c r="A199" s="172" t="s">
        <v>354</v>
      </c>
      <c r="B199" s="173">
        <v>10927.088867999999</v>
      </c>
      <c r="C199" s="173">
        <v>12988.299472999999</v>
      </c>
      <c r="D199" s="173">
        <v>60108.393571000015</v>
      </c>
      <c r="E199" s="173">
        <v>19100.295524999998</v>
      </c>
      <c r="F199" s="173">
        <v>39481.057454000002</v>
      </c>
      <c r="G199" s="173">
        <v>38093.91345</v>
      </c>
      <c r="H199" s="173">
        <f t="shared" si="45"/>
        <v>62158.512476619995</v>
      </c>
      <c r="I199" s="173">
        <f t="shared" si="45"/>
        <v>42285.939992</v>
      </c>
      <c r="J199" s="173"/>
      <c r="K199" s="173"/>
      <c r="L199" s="173"/>
    </row>
    <row r="200" spans="1:12" s="155" customFormat="1" x14ac:dyDescent="0.25">
      <c r="A200" s="172" t="s">
        <v>355</v>
      </c>
      <c r="B200" s="173">
        <v>1583.1616830000003</v>
      </c>
      <c r="C200" s="173">
        <v>524.40047699999991</v>
      </c>
      <c r="D200" s="173">
        <v>1080.294834</v>
      </c>
      <c r="E200" s="173">
        <v>315.15420799999998</v>
      </c>
      <c r="F200" s="173">
        <v>958.63669299999992</v>
      </c>
      <c r="G200" s="173">
        <v>3195.9692169999998</v>
      </c>
      <c r="H200" s="173">
        <f t="shared" ref="H200:I202" si="46">H60</f>
        <v>4547.3678369999998</v>
      </c>
      <c r="I200" s="173">
        <f t="shared" si="46"/>
        <v>4756.2469890000002</v>
      </c>
      <c r="J200" s="173"/>
      <c r="K200" s="173"/>
      <c r="L200" s="173"/>
    </row>
    <row r="201" spans="1:12" s="155" customFormat="1" x14ac:dyDescent="0.25">
      <c r="A201" s="172" t="s">
        <v>356</v>
      </c>
      <c r="B201" s="173">
        <v>939.27417400000013</v>
      </c>
      <c r="C201" s="173">
        <v>521.73573899999997</v>
      </c>
      <c r="D201" s="173">
        <v>445.40077000000002</v>
      </c>
      <c r="E201" s="173">
        <v>568.01473499999997</v>
      </c>
      <c r="F201" s="173">
        <v>2271.9117059999999</v>
      </c>
      <c r="G201" s="173">
        <v>3764.0988790000001</v>
      </c>
      <c r="H201" s="173">
        <f t="shared" si="46"/>
        <v>7931.0830219999998</v>
      </c>
      <c r="I201" s="173">
        <f t="shared" si="46"/>
        <v>6641.3561739999996</v>
      </c>
      <c r="J201" s="173"/>
      <c r="K201" s="173"/>
      <c r="L201" s="173"/>
    </row>
    <row r="202" spans="1:12" s="155" customFormat="1" x14ac:dyDescent="0.25">
      <c r="A202" s="172" t="s">
        <v>357</v>
      </c>
      <c r="B202" s="173">
        <v>3580.4557300000001</v>
      </c>
      <c r="C202" s="173">
        <v>3555.5312460000005</v>
      </c>
      <c r="D202" s="173">
        <v>4370.7328959999995</v>
      </c>
      <c r="E202" s="173">
        <v>3604.8030709999998</v>
      </c>
      <c r="F202" s="173">
        <v>2555.3692190000002</v>
      </c>
      <c r="G202" s="173">
        <v>20205.154488</v>
      </c>
      <c r="H202" s="173">
        <f t="shared" si="46"/>
        <v>2045.5175389999999</v>
      </c>
      <c r="I202" s="173">
        <f t="shared" si="46"/>
        <v>33213.010985000001</v>
      </c>
      <c r="J202" s="173"/>
      <c r="K202" s="173"/>
      <c r="L202" s="173"/>
    </row>
    <row r="203" spans="1:12" s="155" customFormat="1" x14ac:dyDescent="0.25">
      <c r="A203" s="172" t="s">
        <v>358</v>
      </c>
      <c r="B203" s="173">
        <v>0</v>
      </c>
      <c r="C203" s="173">
        <v>0</v>
      </c>
      <c r="D203" s="173">
        <v>0</v>
      </c>
      <c r="E203" s="173">
        <v>315.29455200000001</v>
      </c>
      <c r="F203" s="173">
        <v>34048.724394000004</v>
      </c>
      <c r="G203" s="173">
        <v>0</v>
      </c>
      <c r="H203" s="173"/>
      <c r="I203" s="173"/>
      <c r="J203" s="173"/>
      <c r="K203" s="173"/>
      <c r="L203" s="173"/>
    </row>
    <row r="204" spans="1:12" s="155" customFormat="1" x14ac:dyDescent="0.25">
      <c r="A204" s="172" t="s">
        <v>359</v>
      </c>
      <c r="B204" s="173">
        <v>885.56483100000003</v>
      </c>
      <c r="C204" s="173">
        <v>25.96725</v>
      </c>
      <c r="D204" s="173">
        <v>0</v>
      </c>
      <c r="E204" s="173">
        <v>0</v>
      </c>
      <c r="F204" s="173">
        <v>0</v>
      </c>
      <c r="G204" s="173">
        <v>38.051738999999998</v>
      </c>
      <c r="H204" s="173"/>
      <c r="I204" s="173"/>
      <c r="J204" s="173"/>
      <c r="K204" s="173"/>
      <c r="L204" s="173"/>
    </row>
    <row r="205" spans="1:12" s="158" customFormat="1" x14ac:dyDescent="0.25">
      <c r="A205" s="172"/>
      <c r="B205" s="173"/>
      <c r="C205" s="173"/>
      <c r="D205" s="173"/>
      <c r="E205" s="173"/>
      <c r="F205" s="173"/>
      <c r="G205" s="185"/>
      <c r="H205" s="173"/>
      <c r="I205" s="173"/>
      <c r="J205" s="173"/>
      <c r="K205" s="173"/>
      <c r="L205" s="173"/>
    </row>
    <row r="206" spans="1:12" s="141" customFormat="1" x14ac:dyDescent="0.25">
      <c r="A206" s="184" t="s">
        <v>360</v>
      </c>
      <c r="B206" s="185">
        <v>106.228469</v>
      </c>
      <c r="C206" s="185">
        <v>0</v>
      </c>
      <c r="D206" s="185">
        <v>39.320847000000001</v>
      </c>
      <c r="E206" s="185">
        <v>0</v>
      </c>
      <c r="F206" s="185">
        <v>6</v>
      </c>
      <c r="G206" s="185">
        <v>0</v>
      </c>
      <c r="H206" s="171"/>
      <c r="I206" s="171"/>
      <c r="J206" s="171"/>
      <c r="K206" s="171"/>
      <c r="L206" s="171"/>
    </row>
    <row r="207" spans="1:12" s="158" customFormat="1" x14ac:dyDescent="0.25">
      <c r="A207" s="172"/>
      <c r="B207" s="173"/>
      <c r="C207" s="173"/>
      <c r="D207" s="173"/>
      <c r="E207" s="173"/>
      <c r="F207" s="173"/>
      <c r="G207" s="185">
        <v>0</v>
      </c>
      <c r="H207" s="173"/>
      <c r="I207" s="173"/>
      <c r="J207" s="173"/>
      <c r="K207" s="173"/>
      <c r="L207" s="173"/>
    </row>
    <row r="208" spans="1:12" s="141" customFormat="1" x14ac:dyDescent="0.25">
      <c r="A208" s="184" t="s">
        <v>361</v>
      </c>
      <c r="B208" s="185">
        <v>128.02942100000001</v>
      </c>
      <c r="C208" s="185">
        <v>1503.9606200000001</v>
      </c>
      <c r="D208" s="185">
        <v>5132.7195570000003</v>
      </c>
      <c r="E208" s="185">
        <v>1677.0633770000002</v>
      </c>
      <c r="F208" s="185">
        <v>698.84917599999994</v>
      </c>
      <c r="G208" s="185">
        <v>300.08617199999998</v>
      </c>
      <c r="H208" s="185">
        <f>H73</f>
        <v>475.213976</v>
      </c>
      <c r="I208" s="185">
        <f>I73</f>
        <v>642.53683599999999</v>
      </c>
      <c r="J208" s="185"/>
      <c r="K208" s="185"/>
      <c r="L208" s="185"/>
    </row>
    <row r="209" spans="1:12" s="158" customFormat="1" x14ac:dyDescent="0.25">
      <c r="A209" s="172"/>
      <c r="B209" s="173"/>
      <c r="C209" s="173"/>
      <c r="D209" s="173"/>
      <c r="E209" s="173"/>
      <c r="F209" s="173"/>
      <c r="G209" s="185"/>
      <c r="H209" s="173"/>
      <c r="I209" s="173"/>
      <c r="J209" s="173"/>
      <c r="K209" s="173"/>
      <c r="L209" s="173"/>
    </row>
    <row r="210" spans="1:12" s="141" customFormat="1" x14ac:dyDescent="0.25">
      <c r="A210" s="184" t="s">
        <v>362</v>
      </c>
      <c r="B210" s="185">
        <v>66406.141600700008</v>
      </c>
      <c r="C210" s="185">
        <v>86697.784135999987</v>
      </c>
      <c r="D210" s="185">
        <v>130541.61541099998</v>
      </c>
      <c r="E210" s="185">
        <v>107512.62413249999</v>
      </c>
      <c r="F210" s="185">
        <v>130109.585326</v>
      </c>
      <c r="G210" s="185">
        <v>137100.77098900001</v>
      </c>
      <c r="H210" s="185">
        <f>SUM(H211:H212)</f>
        <v>127989.310123</v>
      </c>
      <c r="I210" s="185">
        <f>SUM(I211:I212)</f>
        <v>102014.729343</v>
      </c>
      <c r="J210" s="185"/>
      <c r="K210" s="185"/>
      <c r="L210" s="185"/>
    </row>
    <row r="211" spans="1:12" s="155" customFormat="1" x14ac:dyDescent="0.25">
      <c r="A211" s="172" t="s">
        <v>363</v>
      </c>
      <c r="B211" s="173">
        <v>66406.141600700008</v>
      </c>
      <c r="C211" s="173">
        <v>86697.784135999987</v>
      </c>
      <c r="D211" s="173">
        <v>130541.61541099998</v>
      </c>
      <c r="E211" s="173">
        <v>107512.62413249999</v>
      </c>
      <c r="F211" s="173">
        <v>130109.585326</v>
      </c>
      <c r="G211" s="173">
        <v>136501.382258</v>
      </c>
      <c r="H211" s="173">
        <f>H41</f>
        <v>127989.310123</v>
      </c>
      <c r="I211" s="173">
        <f>I41</f>
        <v>102014.729343</v>
      </c>
      <c r="J211" s="173"/>
      <c r="K211" s="173"/>
      <c r="L211" s="173"/>
    </row>
    <row r="212" spans="1:12" s="155" customFormat="1" x14ac:dyDescent="0.25">
      <c r="A212" s="172" t="s">
        <v>364</v>
      </c>
      <c r="B212" s="173">
        <v>0</v>
      </c>
      <c r="C212" s="173">
        <v>0</v>
      </c>
      <c r="D212" s="173">
        <v>0</v>
      </c>
      <c r="E212" s="173">
        <v>0</v>
      </c>
      <c r="F212" s="173">
        <v>0</v>
      </c>
      <c r="G212" s="173">
        <v>599.38873100000001</v>
      </c>
      <c r="H212" s="173"/>
      <c r="I212" s="173"/>
      <c r="J212" s="173"/>
      <c r="K212" s="173"/>
      <c r="L212" s="173"/>
    </row>
    <row r="213" spans="1:12" s="158" customFormat="1" x14ac:dyDescent="0.25">
      <c r="A213" s="172"/>
      <c r="B213" s="173"/>
      <c r="C213" s="173"/>
      <c r="D213" s="173"/>
      <c r="E213" s="173"/>
      <c r="F213" s="173"/>
      <c r="G213" s="185"/>
      <c r="H213" s="173"/>
      <c r="I213" s="173"/>
      <c r="J213" s="173"/>
      <c r="K213" s="173"/>
      <c r="L213" s="173"/>
    </row>
    <row r="214" spans="1:12" s="141" customFormat="1" ht="15.75" thickBot="1" x14ac:dyDescent="0.3">
      <c r="A214" s="194" t="s">
        <v>365</v>
      </c>
      <c r="B214" s="195">
        <v>882229.27364770009</v>
      </c>
      <c r="C214" s="195">
        <v>1030296.5061000001</v>
      </c>
      <c r="D214" s="195">
        <v>1182931.1754333002</v>
      </c>
      <c r="E214" s="195">
        <v>1475644.4606305</v>
      </c>
      <c r="F214" s="195">
        <v>1525016.80465947</v>
      </c>
      <c r="G214" s="195">
        <v>1725668.5620260001</v>
      </c>
      <c r="H214" s="195">
        <f>H194+H178</f>
        <v>1901147.4674226199</v>
      </c>
      <c r="I214" s="195">
        <f>I194+I178</f>
        <v>2137133.5363972601</v>
      </c>
      <c r="J214" s="171"/>
      <c r="K214" s="171"/>
      <c r="L214" s="171"/>
    </row>
    <row r="215" spans="1:12" s="158" customFormat="1" x14ac:dyDescent="0.25">
      <c r="A215" s="172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</row>
    <row r="216" spans="1:12" s="141" customFormat="1" x14ac:dyDescent="0.25">
      <c r="A216" s="184" t="s">
        <v>366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</row>
    <row r="217" spans="1:12" s="158" customFormat="1" x14ac:dyDescent="0.25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</row>
    <row r="218" spans="1:12" s="158" customFormat="1" x14ac:dyDescent="0.25">
      <c r="A218" s="172" t="s">
        <v>367</v>
      </c>
      <c r="B218" s="173">
        <v>0</v>
      </c>
      <c r="C218" s="173">
        <v>0</v>
      </c>
      <c r="D218" s="173"/>
      <c r="E218" s="173">
        <v>0</v>
      </c>
      <c r="F218" s="173">
        <v>0</v>
      </c>
      <c r="G218" s="173"/>
      <c r="H218" s="173"/>
      <c r="I218" s="173"/>
      <c r="J218" s="173"/>
      <c r="K218" s="173"/>
      <c r="L218" s="173"/>
    </row>
    <row r="219" spans="1:12" s="158" customFormat="1" x14ac:dyDescent="0.25">
      <c r="A219" s="172" t="s">
        <v>368</v>
      </c>
      <c r="B219" s="173">
        <v>0</v>
      </c>
      <c r="C219" s="173">
        <v>0</v>
      </c>
      <c r="D219" s="173"/>
      <c r="E219" s="173">
        <v>0</v>
      </c>
      <c r="F219" s="173">
        <v>0</v>
      </c>
      <c r="G219" s="173"/>
      <c r="H219" s="173"/>
      <c r="I219" s="173"/>
      <c r="J219" s="173"/>
      <c r="K219" s="173"/>
      <c r="L219" s="173"/>
    </row>
    <row r="220" spans="1:12" s="158" customFormat="1" x14ac:dyDescent="0.25">
      <c r="A220" s="172" t="s">
        <v>369</v>
      </c>
      <c r="B220" s="173">
        <v>0</v>
      </c>
      <c r="C220" s="173">
        <v>0</v>
      </c>
      <c r="D220" s="173"/>
      <c r="E220" s="173">
        <v>0</v>
      </c>
      <c r="F220" s="173">
        <v>0</v>
      </c>
      <c r="G220" s="173"/>
      <c r="H220" s="173"/>
      <c r="I220" s="173"/>
      <c r="J220" s="173"/>
      <c r="K220" s="173"/>
      <c r="L220" s="173"/>
    </row>
    <row r="221" spans="1:12" s="158" customFormat="1" x14ac:dyDescent="0.25">
      <c r="A221" s="172" t="s">
        <v>370</v>
      </c>
      <c r="B221" s="173">
        <v>0</v>
      </c>
      <c r="C221" s="173">
        <v>0</v>
      </c>
      <c r="D221" s="173"/>
      <c r="E221" s="173">
        <v>0</v>
      </c>
      <c r="F221" s="173">
        <v>0</v>
      </c>
      <c r="G221" s="173"/>
      <c r="H221" s="173"/>
      <c r="I221" s="173"/>
      <c r="J221" s="173"/>
      <c r="K221" s="173"/>
      <c r="L221" s="173"/>
    </row>
    <row r="222" spans="1:12" s="158" customFormat="1" x14ac:dyDescent="0.25">
      <c r="A222" s="172" t="s">
        <v>371</v>
      </c>
      <c r="B222" s="173">
        <v>0</v>
      </c>
      <c r="C222" s="173">
        <v>0</v>
      </c>
      <c r="D222" s="173"/>
      <c r="E222" s="173">
        <v>0</v>
      </c>
      <c r="F222" s="173">
        <v>0</v>
      </c>
      <c r="G222" s="173"/>
      <c r="H222" s="173"/>
      <c r="I222" s="173"/>
      <c r="J222" s="173"/>
      <c r="K222" s="173"/>
      <c r="L222" s="173"/>
    </row>
    <row r="223" spans="1:12" s="158" customFormat="1" x14ac:dyDescent="0.25">
      <c r="A223" s="172" t="s">
        <v>372</v>
      </c>
      <c r="B223" s="173">
        <v>0</v>
      </c>
      <c r="C223" s="173">
        <v>0</v>
      </c>
      <c r="D223" s="173"/>
      <c r="E223" s="173">
        <v>0</v>
      </c>
      <c r="F223" s="173">
        <v>0</v>
      </c>
      <c r="G223" s="173"/>
      <c r="H223" s="173"/>
      <c r="I223" s="173"/>
      <c r="J223" s="173"/>
      <c r="K223" s="173"/>
      <c r="L223" s="173"/>
    </row>
    <row r="224" spans="1:12" s="158" customFormat="1" x14ac:dyDescent="0.25">
      <c r="A224" s="172" t="s">
        <v>373</v>
      </c>
      <c r="B224" s="173">
        <v>0</v>
      </c>
      <c r="C224" s="173">
        <v>0</v>
      </c>
      <c r="D224" s="173"/>
      <c r="E224" s="173">
        <v>0</v>
      </c>
      <c r="F224" s="173">
        <v>0</v>
      </c>
      <c r="G224" s="173"/>
      <c r="H224" s="173"/>
      <c r="I224" s="173"/>
      <c r="J224" s="173"/>
      <c r="K224" s="173"/>
      <c r="L224" s="173"/>
    </row>
    <row r="225" spans="1:12" s="158" customFormat="1" x14ac:dyDescent="0.25">
      <c r="A225" s="172" t="s">
        <v>374</v>
      </c>
      <c r="B225" s="173">
        <v>0</v>
      </c>
      <c r="C225" s="173">
        <v>0</v>
      </c>
      <c r="D225" s="173"/>
      <c r="E225" s="173"/>
      <c r="F225" s="173">
        <v>0</v>
      </c>
      <c r="G225" s="173"/>
      <c r="H225" s="173"/>
      <c r="I225" s="173"/>
      <c r="J225" s="173"/>
      <c r="K225" s="173"/>
      <c r="L225" s="173"/>
    </row>
    <row r="226" spans="1:12" s="158" customFormat="1" x14ac:dyDescent="0.25">
      <c r="A226" s="172"/>
      <c r="B226" s="173">
        <v>0</v>
      </c>
      <c r="C226" s="173">
        <v>0</v>
      </c>
      <c r="D226" s="173"/>
      <c r="E226" s="173"/>
      <c r="F226" s="173">
        <v>0</v>
      </c>
      <c r="G226" s="173"/>
      <c r="H226" s="173"/>
      <c r="I226" s="173"/>
      <c r="J226" s="173"/>
      <c r="K226" s="173"/>
      <c r="L226" s="173"/>
    </row>
    <row r="227" spans="1:12" s="158" customFormat="1" x14ac:dyDescent="0.25">
      <c r="A227" s="172"/>
      <c r="B227" s="173">
        <v>0</v>
      </c>
      <c r="C227" s="173">
        <v>0</v>
      </c>
      <c r="D227" s="173"/>
      <c r="E227" s="173"/>
      <c r="F227" s="173">
        <v>0</v>
      </c>
      <c r="G227" s="173"/>
      <c r="H227" s="173"/>
      <c r="I227" s="173"/>
      <c r="J227" s="173"/>
      <c r="K227" s="173"/>
      <c r="L227" s="173"/>
    </row>
    <row r="228" spans="1:12" s="158" customFormat="1" x14ac:dyDescent="0.25">
      <c r="A228" s="172" t="s">
        <v>375</v>
      </c>
      <c r="B228" s="173">
        <v>0</v>
      </c>
      <c r="C228" s="173">
        <v>0</v>
      </c>
      <c r="D228" s="173"/>
      <c r="E228" s="173"/>
      <c r="F228" s="173">
        <v>0</v>
      </c>
      <c r="G228" s="173"/>
      <c r="H228" s="173"/>
      <c r="I228" s="173"/>
      <c r="J228" s="173"/>
      <c r="K228" s="173"/>
      <c r="L228" s="173"/>
    </row>
    <row r="231" spans="1:12" ht="15.75" thickBot="1" x14ac:dyDescent="0.3">
      <c r="A231" s="181" t="s">
        <v>337</v>
      </c>
      <c r="B231" s="182" t="s">
        <v>284</v>
      </c>
      <c r="C231" s="182" t="s">
        <v>45</v>
      </c>
      <c r="D231" s="182" t="s">
        <v>44</v>
      </c>
      <c r="E231" s="182" t="s">
        <v>42</v>
      </c>
      <c r="F231" s="182" t="s">
        <v>0</v>
      </c>
      <c r="G231" s="182" t="s">
        <v>1</v>
      </c>
      <c r="H231" s="182" t="s">
        <v>2</v>
      </c>
      <c r="I231" s="144"/>
      <c r="J231" s="144"/>
      <c r="K231" s="144"/>
      <c r="L231" s="144"/>
    </row>
    <row r="232" spans="1:12" x14ac:dyDescent="0.25">
      <c r="A232" s="184" t="s">
        <v>338</v>
      </c>
      <c r="B232" s="198">
        <f>B178/$B$214*100</f>
        <v>89.374182519913205</v>
      </c>
      <c r="C232" s="198">
        <f>C178/$C$214*100</f>
        <v>88.517611881960747</v>
      </c>
      <c r="D232" s="198">
        <f>D178/$D$214*100</f>
        <v>81.22907640948209</v>
      </c>
      <c r="E232" s="198">
        <f>E178/$E$214*100</f>
        <v>75.285429462414356</v>
      </c>
      <c r="F232" s="198">
        <f>F178/$F$214*100</f>
        <v>83.304515747427899</v>
      </c>
      <c r="G232" s="198">
        <f>G178/$G$214*100</f>
        <v>84.538624013944329</v>
      </c>
      <c r="H232" s="198">
        <f>H178/$H$214*100</f>
        <v>85.031636786313499</v>
      </c>
      <c r="I232" s="198"/>
      <c r="J232" s="198"/>
      <c r="K232" s="198"/>
      <c r="L232" s="198"/>
    </row>
    <row r="233" spans="1:12" x14ac:dyDescent="0.25">
      <c r="A233" s="184"/>
      <c r="B233" s="198"/>
      <c r="C233" s="198"/>
      <c r="D233" s="198"/>
      <c r="E233" s="198"/>
      <c r="F233" s="198"/>
      <c r="G233" s="198"/>
      <c r="H233" s="198">
        <f t="shared" ref="H233:H268" si="47">H179/$H$214*100</f>
        <v>0</v>
      </c>
      <c r="I233" s="198"/>
      <c r="J233" s="198"/>
      <c r="K233" s="198"/>
      <c r="L233" s="198"/>
    </row>
    <row r="234" spans="1:12" x14ac:dyDescent="0.25">
      <c r="A234" s="184" t="s">
        <v>339</v>
      </c>
      <c r="B234" s="198">
        <f t="shared" ref="B234:B268" si="48">B180/$B$214*100</f>
        <v>81.445066420674095</v>
      </c>
      <c r="C234" s="198">
        <f t="shared" ref="C234:C268" si="49">C180/$C$214*100</f>
        <v>76.767198468227434</v>
      </c>
      <c r="D234" s="198">
        <f t="shared" ref="D234:D268" si="50">D180/$D$214*100</f>
        <v>68.036975140966732</v>
      </c>
      <c r="E234" s="198">
        <f t="shared" ref="E234:E268" si="51">E180/$E$214*100</f>
        <v>61.3200343626389</v>
      </c>
      <c r="F234" s="198">
        <f t="shared" ref="F234:F268" si="52">F180/$F$214*100</f>
        <v>68.384547242995126</v>
      </c>
      <c r="G234" s="198">
        <f t="shared" ref="G234:G268" si="53">G180/$G$214*100</f>
        <v>66.65967930826038</v>
      </c>
      <c r="H234" s="198">
        <f t="shared" si="47"/>
        <v>67.357862640927507</v>
      </c>
      <c r="I234" s="198"/>
      <c r="J234" s="198"/>
      <c r="K234" s="198"/>
      <c r="L234" s="198"/>
    </row>
    <row r="235" spans="1:12" s="200" customFormat="1" x14ac:dyDescent="0.25">
      <c r="A235" s="172" t="s">
        <v>340</v>
      </c>
      <c r="B235" s="199">
        <f t="shared" si="48"/>
        <v>58.022572231876936</v>
      </c>
      <c r="C235" s="199">
        <f t="shared" si="49"/>
        <v>59.365838901974712</v>
      </c>
      <c r="D235" s="199">
        <f t="shared" si="50"/>
        <v>52.067726130870675</v>
      </c>
      <c r="E235" s="199">
        <f t="shared" si="51"/>
        <v>48.284512877754182</v>
      </c>
      <c r="F235" s="199">
        <f t="shared" si="52"/>
        <v>55.07632156706309</v>
      </c>
      <c r="G235" s="199">
        <f t="shared" si="53"/>
        <v>55.013890354786234</v>
      </c>
      <c r="H235" s="199">
        <f t="shared" si="47"/>
        <v>56.405083195927638</v>
      </c>
      <c r="I235" s="199"/>
      <c r="J235" s="199"/>
      <c r="K235" s="199"/>
      <c r="L235" s="199"/>
    </row>
    <row r="236" spans="1:12" s="200" customFormat="1" x14ac:dyDescent="0.25">
      <c r="A236" s="172" t="s">
        <v>341</v>
      </c>
      <c r="B236" s="199">
        <f t="shared" si="48"/>
        <v>0.37560057685449699</v>
      </c>
      <c r="C236" s="199">
        <f t="shared" si="49"/>
        <v>0.27526998967855665</v>
      </c>
      <c r="D236" s="199">
        <f t="shared" si="50"/>
        <v>0.35717960915624192</v>
      </c>
      <c r="E236" s="199">
        <f t="shared" si="51"/>
        <v>4.9637497211695261E-2</v>
      </c>
      <c r="F236" s="199">
        <f t="shared" si="52"/>
        <v>6.7675173797868693E-2</v>
      </c>
      <c r="G236" s="199">
        <f t="shared" si="53"/>
        <v>2.5092836627423926E-2</v>
      </c>
      <c r="H236" s="199">
        <f t="shared" si="47"/>
        <v>2.1850698176674087E-2</v>
      </c>
      <c r="I236" s="199"/>
      <c r="J236" s="199"/>
      <c r="K236" s="199"/>
      <c r="L236" s="199"/>
    </row>
    <row r="237" spans="1:12" s="200" customFormat="1" x14ac:dyDescent="0.25">
      <c r="A237" s="172" t="s">
        <v>342</v>
      </c>
      <c r="B237" s="199">
        <f t="shared" si="48"/>
        <v>23.046893611942668</v>
      </c>
      <c r="C237" s="199">
        <f t="shared" si="49"/>
        <v>17.126089576574167</v>
      </c>
      <c r="D237" s="199">
        <f t="shared" si="50"/>
        <v>15.61206940093982</v>
      </c>
      <c r="E237" s="199">
        <f t="shared" si="51"/>
        <v>12.98588398767302</v>
      </c>
      <c r="F237" s="199">
        <f t="shared" si="52"/>
        <v>13.240550502134173</v>
      </c>
      <c r="G237" s="199">
        <f t="shared" si="53"/>
        <v>11.620696116846718</v>
      </c>
      <c r="H237" s="199">
        <f t="shared" si="47"/>
        <v>10.919016373013111</v>
      </c>
      <c r="I237" s="199"/>
      <c r="J237" s="199"/>
      <c r="K237" s="199"/>
      <c r="L237" s="199"/>
    </row>
    <row r="238" spans="1:12" x14ac:dyDescent="0.25">
      <c r="A238" s="184" t="s">
        <v>343</v>
      </c>
      <c r="B238" s="198">
        <f t="shared" si="48"/>
        <v>6.650521554041039E-2</v>
      </c>
      <c r="C238" s="198">
        <f t="shared" si="49"/>
        <v>7.4311574334863198E-2</v>
      </c>
      <c r="D238" s="198">
        <f t="shared" si="50"/>
        <v>7.5145756360203569E-2</v>
      </c>
      <c r="E238" s="198">
        <f t="shared" si="51"/>
        <v>6.4869323237319559E-2</v>
      </c>
      <c r="F238" s="198">
        <f t="shared" si="52"/>
        <v>2.4641507480562598E-3</v>
      </c>
      <c r="G238" s="198">
        <f t="shared" si="53"/>
        <v>0.73732593059827056</v>
      </c>
      <c r="H238" s="198">
        <f t="shared" si="47"/>
        <v>1.1912373810066778E-2</v>
      </c>
      <c r="I238" s="198"/>
      <c r="J238" s="198"/>
      <c r="K238" s="198"/>
      <c r="L238" s="198"/>
    </row>
    <row r="239" spans="1:12" x14ac:dyDescent="0.25">
      <c r="A239" s="184" t="s">
        <v>344</v>
      </c>
      <c r="B239" s="198">
        <f t="shared" si="48"/>
        <v>7.8626108836986939</v>
      </c>
      <c r="C239" s="198">
        <f t="shared" si="49"/>
        <v>11.676101839398441</v>
      </c>
      <c r="D239" s="198">
        <f t="shared" si="50"/>
        <v>13.116955512155148</v>
      </c>
      <c r="E239" s="198">
        <f t="shared" si="51"/>
        <v>13.900525776538149</v>
      </c>
      <c r="F239" s="198">
        <f t="shared" si="52"/>
        <v>14.917504353684718</v>
      </c>
      <c r="G239" s="198">
        <f t="shared" si="53"/>
        <v>17.141618775085686</v>
      </c>
      <c r="H239" s="198">
        <f t="shared" si="47"/>
        <v>17.673774145386016</v>
      </c>
      <c r="I239" s="198"/>
      <c r="J239" s="198"/>
      <c r="K239" s="198"/>
      <c r="L239" s="198"/>
    </row>
    <row r="240" spans="1:12" x14ac:dyDescent="0.25">
      <c r="A240" s="184"/>
      <c r="B240" s="198"/>
      <c r="C240" s="198"/>
      <c r="D240" s="198"/>
      <c r="E240" s="198"/>
      <c r="F240" s="198"/>
      <c r="G240" s="198"/>
      <c r="H240" s="198">
        <f t="shared" si="47"/>
        <v>0</v>
      </c>
      <c r="I240" s="198"/>
      <c r="J240" s="198"/>
      <c r="K240" s="198"/>
      <c r="L240" s="198"/>
    </row>
    <row r="241" spans="1:12" x14ac:dyDescent="0.25">
      <c r="A241" s="184" t="s">
        <v>144</v>
      </c>
      <c r="B241" s="198">
        <f t="shared" si="48"/>
        <v>7.8626108836986939</v>
      </c>
      <c r="C241" s="198">
        <f t="shared" si="49"/>
        <v>11.676101839398441</v>
      </c>
      <c r="D241" s="198">
        <f t="shared" si="50"/>
        <v>13.116955512155148</v>
      </c>
      <c r="E241" s="198">
        <f t="shared" si="51"/>
        <v>13.900525776538149</v>
      </c>
      <c r="F241" s="198">
        <f t="shared" si="52"/>
        <v>14.917504353684718</v>
      </c>
      <c r="G241" s="198">
        <f t="shared" si="53"/>
        <v>17.141618775085686</v>
      </c>
      <c r="H241" s="198">
        <f t="shared" si="47"/>
        <v>17.673774145386016</v>
      </c>
      <c r="I241" s="198"/>
      <c r="J241" s="198"/>
      <c r="K241" s="198"/>
      <c r="L241" s="198"/>
    </row>
    <row r="242" spans="1:12" s="200" customFormat="1" x14ac:dyDescent="0.25">
      <c r="A242" s="172" t="s">
        <v>345</v>
      </c>
      <c r="B242" s="199">
        <f t="shared" si="48"/>
        <v>6.098006861590866</v>
      </c>
      <c r="C242" s="199">
        <f t="shared" si="49"/>
        <v>9.0324930511768127</v>
      </c>
      <c r="D242" s="199">
        <f t="shared" si="50"/>
        <v>11.083912147042147</v>
      </c>
      <c r="E242" s="199">
        <f t="shared" si="51"/>
        <v>11.407156677298671</v>
      </c>
      <c r="F242" s="199">
        <f t="shared" si="52"/>
        <v>11.657541448285709</v>
      </c>
      <c r="G242" s="199">
        <f t="shared" si="53"/>
        <v>15.45463542395934</v>
      </c>
      <c r="H242" s="199">
        <f t="shared" si="47"/>
        <v>16.612052252482851</v>
      </c>
      <c r="I242" s="199"/>
      <c r="J242" s="199"/>
      <c r="K242" s="199"/>
      <c r="L242" s="199"/>
    </row>
    <row r="243" spans="1:12" s="200" customFormat="1" x14ac:dyDescent="0.25">
      <c r="A243" s="172" t="s">
        <v>346</v>
      </c>
      <c r="B243" s="199">
        <f t="shared" si="48"/>
        <v>0.64965312772977968</v>
      </c>
      <c r="C243" s="199">
        <f t="shared" si="49"/>
        <v>0.86285869362514744</v>
      </c>
      <c r="D243" s="199">
        <f t="shared" si="50"/>
        <v>0.55734367306576627</v>
      </c>
      <c r="E243" s="199">
        <f t="shared" si="51"/>
        <v>1.3146131192544419</v>
      </c>
      <c r="F243" s="199">
        <f t="shared" si="52"/>
        <v>1.242253866194625</v>
      </c>
      <c r="G243" s="199">
        <f t="shared" si="53"/>
        <v>0.20721902088786634</v>
      </c>
      <c r="H243" s="199">
        <f t="shared" si="47"/>
        <v>0</v>
      </c>
      <c r="I243" s="199"/>
      <c r="J243" s="199"/>
      <c r="K243" s="199"/>
      <c r="L243" s="199"/>
    </row>
    <row r="244" spans="1:12" s="200" customFormat="1" x14ac:dyDescent="0.25">
      <c r="A244" s="172" t="s">
        <v>347</v>
      </c>
      <c r="B244" s="199">
        <f t="shared" si="48"/>
        <v>7.7658182681613189E-2</v>
      </c>
      <c r="C244" s="199">
        <f t="shared" si="49"/>
        <v>0.21660219944329284</v>
      </c>
      <c r="D244" s="199">
        <f t="shared" si="50"/>
        <v>0.14072680487013373</v>
      </c>
      <c r="E244" s="199">
        <f t="shared" si="51"/>
        <v>0.43231356937254811</v>
      </c>
      <c r="F244" s="199">
        <f t="shared" si="52"/>
        <v>0.42578459503926092</v>
      </c>
      <c r="G244" s="199">
        <f t="shared" si="53"/>
        <v>0.27996829966745423</v>
      </c>
      <c r="H244" s="199">
        <f t="shared" si="47"/>
        <v>0.32879091291504026</v>
      </c>
      <c r="I244" s="199"/>
      <c r="J244" s="199"/>
      <c r="K244" s="199"/>
      <c r="L244" s="199"/>
    </row>
    <row r="245" spans="1:12" s="200" customFormat="1" x14ac:dyDescent="0.25">
      <c r="A245" s="172" t="s">
        <v>348</v>
      </c>
      <c r="B245" s="199">
        <f t="shared" si="48"/>
        <v>0</v>
      </c>
      <c r="C245" s="199">
        <f t="shared" si="49"/>
        <v>0</v>
      </c>
      <c r="D245" s="199">
        <f t="shared" si="50"/>
        <v>2.6940909041750883E-2</v>
      </c>
      <c r="E245" s="199">
        <f t="shared" si="51"/>
        <v>1.1650231785951021E-4</v>
      </c>
      <c r="F245" s="199">
        <f t="shared" si="52"/>
        <v>0</v>
      </c>
      <c r="G245" s="199">
        <f t="shared" si="53"/>
        <v>8.4025405104306067E-5</v>
      </c>
      <c r="H245" s="199">
        <f t="shared" si="47"/>
        <v>0</v>
      </c>
      <c r="I245" s="199"/>
      <c r="J245" s="199"/>
      <c r="K245" s="199"/>
      <c r="L245" s="199"/>
    </row>
    <row r="246" spans="1:12" s="200" customFormat="1" x14ac:dyDescent="0.25">
      <c r="A246" s="172" t="s">
        <v>349</v>
      </c>
      <c r="B246" s="199">
        <f t="shared" si="48"/>
        <v>1.0372927116964363</v>
      </c>
      <c r="C246" s="199">
        <f t="shared" si="49"/>
        <v>1.5641478951531889</v>
      </c>
      <c r="D246" s="199">
        <f t="shared" si="50"/>
        <v>1.3080319781353553</v>
      </c>
      <c r="E246" s="199">
        <f t="shared" si="51"/>
        <v>0.74632590829463186</v>
      </c>
      <c r="F246" s="199">
        <f t="shared" si="52"/>
        <v>1.5919244441651239</v>
      </c>
      <c r="G246" s="199">
        <f t="shared" si="53"/>
        <v>1.1997120051659187</v>
      </c>
      <c r="H246" s="199">
        <f t="shared" si="47"/>
        <v>0.73293097998812362</v>
      </c>
      <c r="I246" s="199"/>
      <c r="J246" s="199"/>
      <c r="K246" s="199"/>
      <c r="L246" s="199"/>
    </row>
    <row r="247" spans="1:12" x14ac:dyDescent="0.25">
      <c r="A247" s="172"/>
      <c r="B247" s="198"/>
      <c r="C247" s="198"/>
      <c r="D247" s="198"/>
      <c r="E247" s="198"/>
      <c r="F247" s="198"/>
      <c r="G247" s="198"/>
      <c r="H247" s="198">
        <f t="shared" si="47"/>
        <v>0</v>
      </c>
      <c r="I247" s="198"/>
      <c r="J247" s="198"/>
      <c r="K247" s="198"/>
      <c r="L247" s="198"/>
    </row>
    <row r="248" spans="1:12" x14ac:dyDescent="0.25">
      <c r="A248" s="184" t="s">
        <v>350</v>
      </c>
      <c r="B248" s="198">
        <f t="shared" si="48"/>
        <v>10.625817480086788</v>
      </c>
      <c r="C248" s="198">
        <f t="shared" si="49"/>
        <v>11.482388118039253</v>
      </c>
      <c r="D248" s="198">
        <f t="shared" si="50"/>
        <v>18.770923590517899</v>
      </c>
      <c r="E248" s="198">
        <f t="shared" si="51"/>
        <v>24.714570537585637</v>
      </c>
      <c r="F248" s="198">
        <f t="shared" si="52"/>
        <v>16.695484252572097</v>
      </c>
      <c r="G248" s="198">
        <f t="shared" si="53"/>
        <v>15.461375986055659</v>
      </c>
      <c r="H248" s="198">
        <f t="shared" si="47"/>
        <v>14.968363213686498</v>
      </c>
      <c r="I248" s="198"/>
      <c r="J248" s="198"/>
      <c r="K248" s="198"/>
      <c r="L248" s="198"/>
    </row>
    <row r="249" spans="1:12" x14ac:dyDescent="0.25">
      <c r="A249" s="172"/>
      <c r="B249" s="198"/>
      <c r="C249" s="198"/>
      <c r="D249" s="198"/>
      <c r="E249" s="198"/>
      <c r="F249" s="198"/>
      <c r="G249" s="198"/>
      <c r="H249" s="198">
        <f t="shared" si="47"/>
        <v>0</v>
      </c>
      <c r="I249" s="198"/>
      <c r="J249" s="198"/>
      <c r="K249" s="198"/>
      <c r="L249" s="198"/>
    </row>
    <row r="250" spans="1:12" x14ac:dyDescent="0.25">
      <c r="A250" s="184" t="s">
        <v>351</v>
      </c>
      <c r="B250" s="198">
        <f t="shared" si="48"/>
        <v>3.0721801795281718</v>
      </c>
      <c r="C250" s="198">
        <f t="shared" si="49"/>
        <v>2.9215763290260464</v>
      </c>
      <c r="D250" s="198">
        <f t="shared" si="50"/>
        <v>7.7354873688642227</v>
      </c>
      <c r="E250" s="198">
        <f t="shared" si="51"/>
        <v>17.315112848241792</v>
      </c>
      <c r="F250" s="198">
        <f t="shared" si="52"/>
        <v>8.1175830712660773</v>
      </c>
      <c r="G250" s="198">
        <f t="shared" si="53"/>
        <v>7.5165843843567508</v>
      </c>
      <c r="H250" s="198">
        <f t="shared" si="47"/>
        <v>8.2111533548869104</v>
      </c>
      <c r="I250" s="198"/>
      <c r="J250" s="198"/>
      <c r="K250" s="198"/>
      <c r="L250" s="198"/>
    </row>
    <row r="251" spans="1:12" s="200" customFormat="1" x14ac:dyDescent="0.25">
      <c r="A251" s="172" t="s">
        <v>352</v>
      </c>
      <c r="B251" s="199">
        <f t="shared" si="48"/>
        <v>0.14176577147897276</v>
      </c>
      <c r="C251" s="199">
        <f t="shared" si="49"/>
        <v>0.17835789756833767</v>
      </c>
      <c r="D251" s="199">
        <f t="shared" si="50"/>
        <v>0.43069933651328268</v>
      </c>
      <c r="E251" s="199">
        <f t="shared" si="51"/>
        <v>0.20412074672194538</v>
      </c>
      <c r="F251" s="199">
        <f t="shared" si="52"/>
        <v>0.79129979336159584</v>
      </c>
      <c r="G251" s="199">
        <f t="shared" si="53"/>
        <v>0.80591514547104903</v>
      </c>
      <c r="H251" s="199">
        <f t="shared" si="47"/>
        <v>0.75153945487301033</v>
      </c>
      <c r="I251" s="199"/>
      <c r="J251" s="199"/>
      <c r="K251" s="199"/>
      <c r="L251" s="199"/>
    </row>
    <row r="252" spans="1:12" s="200" customFormat="1" x14ac:dyDescent="0.25">
      <c r="A252" s="172" t="s">
        <v>353</v>
      </c>
      <c r="B252" s="199">
        <f t="shared" si="48"/>
        <v>0.89970132459803731</v>
      </c>
      <c r="C252" s="199">
        <f t="shared" si="49"/>
        <v>1.0334257571447663</v>
      </c>
      <c r="D252" s="199">
        <f t="shared" si="50"/>
        <v>1.2877970227997391</v>
      </c>
      <c r="E252" s="199">
        <f t="shared" si="51"/>
        <v>15.491119379550849</v>
      </c>
      <c r="F252" s="199">
        <f t="shared" si="52"/>
        <v>2.1253111165707663</v>
      </c>
      <c r="G252" s="199">
        <f t="shared" si="53"/>
        <v>2.9094019858051721</v>
      </c>
      <c r="H252" s="199">
        <f t="shared" si="47"/>
        <v>3.4261297969328171</v>
      </c>
      <c r="I252" s="199"/>
      <c r="J252" s="199"/>
      <c r="K252" s="199"/>
      <c r="L252" s="199"/>
    </row>
    <row r="253" spans="1:12" s="200" customFormat="1" x14ac:dyDescent="0.25">
      <c r="A253" s="172" t="s">
        <v>354</v>
      </c>
      <c r="B253" s="199">
        <f t="shared" si="48"/>
        <v>1.2385769996976437</v>
      </c>
      <c r="C253" s="199">
        <f t="shared" si="49"/>
        <v>1.2606370492475842</v>
      </c>
      <c r="D253" s="199">
        <f t="shared" si="50"/>
        <v>5.0813094471859435</v>
      </c>
      <c r="E253" s="199">
        <f t="shared" si="51"/>
        <v>1.2943697506131657</v>
      </c>
      <c r="F253" s="199">
        <f t="shared" si="52"/>
        <v>2.5888932720853499</v>
      </c>
      <c r="G253" s="199">
        <f t="shared" si="53"/>
        <v>2.207487248030775</v>
      </c>
      <c r="H253" s="199">
        <f t="shared" si="47"/>
        <v>3.2695260910448001</v>
      </c>
      <c r="I253" s="199"/>
      <c r="J253" s="199"/>
      <c r="K253" s="199"/>
      <c r="L253" s="199"/>
    </row>
    <row r="254" spans="1:12" s="200" customFormat="1" x14ac:dyDescent="0.25">
      <c r="A254" s="172" t="s">
        <v>355</v>
      </c>
      <c r="B254" s="199">
        <f t="shared" si="48"/>
        <v>0.17945014184965744</v>
      </c>
      <c r="C254" s="199">
        <f t="shared" si="49"/>
        <v>5.0898015658135391E-2</v>
      </c>
      <c r="D254" s="199">
        <f t="shared" si="50"/>
        <v>9.1323557653664414E-2</v>
      </c>
      <c r="E254" s="199">
        <f t="shared" si="51"/>
        <v>2.1357055605748267E-2</v>
      </c>
      <c r="F254" s="199">
        <f t="shared" si="52"/>
        <v>6.2860729801207632E-2</v>
      </c>
      <c r="G254" s="199">
        <f t="shared" si="53"/>
        <v>0.18520179873056339</v>
      </c>
      <c r="H254" s="199">
        <f t="shared" si="47"/>
        <v>0.23919069482625949</v>
      </c>
      <c r="I254" s="199"/>
      <c r="J254" s="199"/>
      <c r="K254" s="199"/>
      <c r="L254" s="199"/>
    </row>
    <row r="255" spans="1:12" s="200" customFormat="1" x14ac:dyDescent="0.25">
      <c r="A255" s="172" t="s">
        <v>356</v>
      </c>
      <c r="B255" s="199">
        <f t="shared" si="48"/>
        <v>0.10646599495802718</v>
      </c>
      <c r="C255" s="199">
        <f t="shared" si="49"/>
        <v>5.0639377685064234E-2</v>
      </c>
      <c r="D255" s="199">
        <f t="shared" si="50"/>
        <v>3.7652297889338535E-2</v>
      </c>
      <c r="E255" s="199">
        <f t="shared" si="51"/>
        <v>3.8492655253644481E-2</v>
      </c>
      <c r="F255" s="199">
        <f t="shared" si="52"/>
        <v>0.14897617515154588</v>
      </c>
      <c r="G255" s="199">
        <f t="shared" si="53"/>
        <v>0.21812409183492371</v>
      </c>
      <c r="H255" s="199">
        <f t="shared" si="47"/>
        <v>0.41717347853883985</v>
      </c>
      <c r="I255" s="199"/>
      <c r="J255" s="199"/>
      <c r="K255" s="199"/>
      <c r="L255" s="199"/>
    </row>
    <row r="256" spans="1:12" s="200" customFormat="1" x14ac:dyDescent="0.25">
      <c r="A256" s="172" t="s">
        <v>357</v>
      </c>
      <c r="B256" s="199">
        <f t="shared" si="48"/>
        <v>0.40584186412179524</v>
      </c>
      <c r="C256" s="199">
        <f t="shared" si="49"/>
        <v>0.34509786502710921</v>
      </c>
      <c r="D256" s="199">
        <f t="shared" si="50"/>
        <v>0.36948327905881995</v>
      </c>
      <c r="E256" s="199">
        <f t="shared" si="51"/>
        <v>0.24428669419866705</v>
      </c>
      <c r="F256" s="199">
        <f t="shared" si="52"/>
        <v>0.16756334823278249</v>
      </c>
      <c r="G256" s="199">
        <f t="shared" si="53"/>
        <v>1.1708595110684745</v>
      </c>
      <c r="H256" s="199">
        <f t="shared" si="47"/>
        <v>0.10759383867118431</v>
      </c>
      <c r="I256" s="199"/>
      <c r="J256" s="199"/>
      <c r="K256" s="199"/>
      <c r="L256" s="199"/>
    </row>
    <row r="257" spans="1:12" s="200" customFormat="1" x14ac:dyDescent="0.25">
      <c r="A257" s="172" t="s">
        <v>358</v>
      </c>
      <c r="B257" s="199">
        <f t="shared" si="48"/>
        <v>0</v>
      </c>
      <c r="C257" s="199">
        <f t="shared" si="49"/>
        <v>0</v>
      </c>
      <c r="D257" s="199">
        <f t="shared" si="50"/>
        <v>0</v>
      </c>
      <c r="E257" s="199">
        <f t="shared" si="51"/>
        <v>2.1366566297770929E-2</v>
      </c>
      <c r="F257" s="199">
        <f t="shared" si="52"/>
        <v>2.2326786360628299</v>
      </c>
      <c r="G257" s="199">
        <f t="shared" si="53"/>
        <v>0</v>
      </c>
      <c r="H257" s="199">
        <f t="shared" si="47"/>
        <v>0</v>
      </c>
      <c r="I257" s="199"/>
      <c r="J257" s="199"/>
      <c r="K257" s="199"/>
      <c r="L257" s="199"/>
    </row>
    <row r="258" spans="1:12" s="200" customFormat="1" x14ac:dyDescent="0.25">
      <c r="A258" s="172" t="s">
        <v>359</v>
      </c>
      <c r="B258" s="199">
        <f t="shared" si="48"/>
        <v>0.1003780828240383</v>
      </c>
      <c r="C258" s="199">
        <f t="shared" si="49"/>
        <v>2.5203666950492044E-3</v>
      </c>
      <c r="D258" s="199">
        <f t="shared" si="50"/>
        <v>0</v>
      </c>
      <c r="E258" s="199">
        <f t="shared" si="51"/>
        <v>0</v>
      </c>
      <c r="F258" s="199">
        <f t="shared" si="52"/>
        <v>0</v>
      </c>
      <c r="G258" s="199">
        <f t="shared" si="53"/>
        <v>2.2050432995850498E-3</v>
      </c>
      <c r="H258" s="199">
        <f t="shared" si="47"/>
        <v>0</v>
      </c>
      <c r="I258" s="199"/>
      <c r="J258" s="199"/>
      <c r="K258" s="199"/>
      <c r="L258" s="199"/>
    </row>
    <row r="259" spans="1:12" x14ac:dyDescent="0.25">
      <c r="A259" s="172"/>
      <c r="B259" s="198"/>
      <c r="C259" s="198"/>
      <c r="D259" s="198"/>
      <c r="E259" s="198"/>
      <c r="F259" s="198"/>
      <c r="G259" s="198"/>
      <c r="H259" s="198">
        <f t="shared" si="47"/>
        <v>0</v>
      </c>
      <c r="I259" s="198"/>
      <c r="J259" s="198"/>
      <c r="K259" s="198"/>
      <c r="L259" s="198"/>
    </row>
    <row r="260" spans="1:12" x14ac:dyDescent="0.25">
      <c r="A260" s="184" t="s">
        <v>360</v>
      </c>
      <c r="B260" s="198">
        <f t="shared" si="48"/>
        <v>1.2040914099436258E-2</v>
      </c>
      <c r="C260" s="198">
        <f t="shared" si="49"/>
        <v>0</v>
      </c>
      <c r="D260" s="198">
        <f t="shared" si="50"/>
        <v>3.3240181522477016E-3</v>
      </c>
      <c r="E260" s="198">
        <f t="shared" si="51"/>
        <v>0</v>
      </c>
      <c r="F260" s="198">
        <f t="shared" si="52"/>
        <v>3.9343828747774199E-4</v>
      </c>
      <c r="G260" s="198">
        <f t="shared" si="53"/>
        <v>0</v>
      </c>
      <c r="H260" s="198">
        <f t="shared" si="47"/>
        <v>0</v>
      </c>
      <c r="I260" s="198"/>
      <c r="J260" s="198"/>
      <c r="K260" s="198"/>
      <c r="L260" s="198"/>
    </row>
    <row r="261" spans="1:12" x14ac:dyDescent="0.25">
      <c r="A261" s="172"/>
      <c r="B261" s="198"/>
      <c r="C261" s="198"/>
      <c r="D261" s="198"/>
      <c r="E261" s="198"/>
      <c r="F261" s="198"/>
      <c r="G261" s="198"/>
      <c r="H261" s="198">
        <f t="shared" si="47"/>
        <v>0</v>
      </c>
      <c r="I261" s="198"/>
      <c r="J261" s="198"/>
      <c r="K261" s="198"/>
      <c r="L261" s="198"/>
    </row>
    <row r="262" spans="1:12" x14ac:dyDescent="0.25">
      <c r="A262" s="184" t="s">
        <v>361</v>
      </c>
      <c r="B262" s="198">
        <f t="shared" si="48"/>
        <v>1.4512035003173777E-2</v>
      </c>
      <c r="C262" s="198">
        <f t="shared" si="49"/>
        <v>0.14597357276236617</v>
      </c>
      <c r="D262" s="198">
        <f t="shared" si="50"/>
        <v>0.4338984096111862</v>
      </c>
      <c r="E262" s="198">
        <f t="shared" si="51"/>
        <v>0.11364955595627958</v>
      </c>
      <c r="F262" s="198">
        <f t="shared" si="52"/>
        <v>4.5825670501778507E-2</v>
      </c>
      <c r="G262" s="198">
        <f t="shared" si="53"/>
        <v>1.7389560116207223E-2</v>
      </c>
      <c r="H262" s="198">
        <f t="shared" si="47"/>
        <v>2.4996165954671905E-2</v>
      </c>
      <c r="I262" s="198"/>
      <c r="J262" s="198"/>
      <c r="K262" s="198"/>
      <c r="L262" s="198"/>
    </row>
    <row r="263" spans="1:12" x14ac:dyDescent="0.25">
      <c r="A263" s="172"/>
      <c r="B263" s="198"/>
      <c r="C263" s="198"/>
      <c r="D263" s="198"/>
      <c r="E263" s="198"/>
      <c r="F263" s="198"/>
      <c r="G263" s="198"/>
      <c r="H263" s="198">
        <f t="shared" si="47"/>
        <v>0</v>
      </c>
      <c r="I263" s="198"/>
      <c r="J263" s="198"/>
      <c r="K263" s="198"/>
      <c r="L263" s="198"/>
    </row>
    <row r="264" spans="1:12" x14ac:dyDescent="0.25">
      <c r="A264" s="184" t="s">
        <v>362</v>
      </c>
      <c r="B264" s="198">
        <f t="shared" si="48"/>
        <v>7.5270843514560051</v>
      </c>
      <c r="C264" s="198">
        <f t="shared" si="49"/>
        <v>8.4148382162508426</v>
      </c>
      <c r="D264" s="198">
        <f t="shared" si="50"/>
        <v>11.035436221653674</v>
      </c>
      <c r="E264" s="198">
        <f t="shared" si="51"/>
        <v>7.2858081333875617</v>
      </c>
      <c r="F264" s="198">
        <f t="shared" si="52"/>
        <v>8.5316820725167641</v>
      </c>
      <c r="G264" s="198">
        <f t="shared" si="53"/>
        <v>7.9447916016989115</v>
      </c>
      <c r="H264" s="198">
        <f t="shared" si="47"/>
        <v>6.7322136928449181</v>
      </c>
      <c r="I264" s="198"/>
      <c r="J264" s="198"/>
      <c r="K264" s="198"/>
      <c r="L264" s="198"/>
    </row>
    <row r="265" spans="1:12" s="200" customFormat="1" x14ac:dyDescent="0.25">
      <c r="A265" s="172" t="s">
        <v>363</v>
      </c>
      <c r="B265" s="199">
        <f t="shared" si="48"/>
        <v>7.5270843514560051</v>
      </c>
      <c r="C265" s="199">
        <f t="shared" si="49"/>
        <v>8.4148382162508426</v>
      </c>
      <c r="D265" s="199">
        <f t="shared" si="50"/>
        <v>11.035436221653674</v>
      </c>
      <c r="E265" s="199">
        <f t="shared" si="51"/>
        <v>7.2858081333875617</v>
      </c>
      <c r="F265" s="199">
        <f t="shared" si="52"/>
        <v>8.5316820725167641</v>
      </c>
      <c r="G265" s="199">
        <f t="shared" si="53"/>
        <v>7.9100578907077157</v>
      </c>
      <c r="H265" s="199">
        <f t="shared" si="47"/>
        <v>6.7322136928449181</v>
      </c>
      <c r="I265" s="199"/>
      <c r="J265" s="199"/>
      <c r="K265" s="199"/>
      <c r="L265" s="199"/>
    </row>
    <row r="266" spans="1:12" s="200" customFormat="1" x14ac:dyDescent="0.25">
      <c r="A266" s="172" t="s">
        <v>364</v>
      </c>
      <c r="B266" s="199">
        <f t="shared" si="48"/>
        <v>0</v>
      </c>
      <c r="C266" s="199">
        <f t="shared" si="49"/>
        <v>0</v>
      </c>
      <c r="D266" s="199">
        <f t="shared" si="50"/>
        <v>0</v>
      </c>
      <c r="E266" s="199">
        <f t="shared" si="51"/>
        <v>0</v>
      </c>
      <c r="F266" s="199">
        <f t="shared" si="52"/>
        <v>0</v>
      </c>
      <c r="G266" s="199">
        <f t="shared" si="53"/>
        <v>3.4733710991193753E-2</v>
      </c>
      <c r="H266" s="199">
        <f t="shared" si="47"/>
        <v>0</v>
      </c>
      <c r="I266" s="199"/>
      <c r="J266" s="199"/>
      <c r="K266" s="199"/>
      <c r="L266" s="199"/>
    </row>
    <row r="267" spans="1:12" x14ac:dyDescent="0.25">
      <c r="A267" s="172"/>
      <c r="B267" s="198"/>
      <c r="C267" s="198"/>
      <c r="D267" s="198"/>
      <c r="E267" s="198"/>
      <c r="F267" s="198"/>
      <c r="G267" s="198"/>
      <c r="H267" s="198">
        <f t="shared" si="47"/>
        <v>0</v>
      </c>
      <c r="I267" s="198"/>
      <c r="J267" s="198"/>
      <c r="K267" s="198"/>
      <c r="L267" s="198"/>
    </row>
    <row r="268" spans="1:12" ht="15.75" thickBot="1" x14ac:dyDescent="0.3">
      <c r="A268" s="194" t="s">
        <v>365</v>
      </c>
      <c r="B268" s="195">
        <f t="shared" si="48"/>
        <v>100</v>
      </c>
      <c r="C268" s="195">
        <f t="shared" si="49"/>
        <v>100</v>
      </c>
      <c r="D268" s="195">
        <f t="shared" si="50"/>
        <v>100</v>
      </c>
      <c r="E268" s="195">
        <f t="shared" si="51"/>
        <v>100</v>
      </c>
      <c r="F268" s="195">
        <f t="shared" si="52"/>
        <v>100</v>
      </c>
      <c r="G268" s="195">
        <f t="shared" si="53"/>
        <v>100</v>
      </c>
      <c r="H268" s="195">
        <f t="shared" si="47"/>
        <v>100</v>
      </c>
      <c r="I268" s="201"/>
      <c r="J268" s="201"/>
      <c r="K268" s="201"/>
      <c r="L268" s="201"/>
    </row>
  </sheetData>
  <pageMargins left="0.7" right="0.7" top="0.75" bottom="0.75" header="0.3" footer="0.3"/>
  <pageSetup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opLeftCell="A6" workbookViewId="0">
      <selection activeCell="L42" sqref="L42"/>
    </sheetView>
  </sheetViews>
  <sheetFormatPr defaultRowHeight="15" x14ac:dyDescent="0.25"/>
  <cols>
    <col min="1" max="1" width="46.5703125" customWidth="1"/>
  </cols>
  <sheetData>
    <row r="2" spans="1:12" x14ac:dyDescent="0.25">
      <c r="A2" s="51" t="s">
        <v>393</v>
      </c>
    </row>
    <row r="3" spans="1:12" ht="15.75" thickBot="1" x14ac:dyDescent="0.3">
      <c r="A3" s="51"/>
      <c r="B3" s="51"/>
      <c r="L3" s="158"/>
    </row>
    <row r="4" spans="1:12" ht="15.75" thickTop="1" x14ac:dyDescent="0.25">
      <c r="A4" s="205" t="s">
        <v>47</v>
      </c>
      <c r="B4" s="206"/>
      <c r="C4" s="206" t="s">
        <v>284</v>
      </c>
      <c r="D4" s="206" t="s">
        <v>45</v>
      </c>
      <c r="E4" s="206" t="s">
        <v>44</v>
      </c>
      <c r="F4" s="206" t="s">
        <v>42</v>
      </c>
      <c r="G4" s="206" t="s">
        <v>1</v>
      </c>
      <c r="H4" s="206" t="s">
        <v>2</v>
      </c>
      <c r="I4" s="206" t="s">
        <v>3</v>
      </c>
      <c r="J4" s="206" t="s">
        <v>251</v>
      </c>
      <c r="K4" s="205" t="s">
        <v>252</v>
      </c>
      <c r="L4" s="206" t="s">
        <v>253</v>
      </c>
    </row>
    <row r="5" spans="1:12" x14ac:dyDescent="0.25">
      <c r="A5" s="2" t="s">
        <v>54</v>
      </c>
      <c r="B5" s="17"/>
      <c r="C5" s="147">
        <v>52563.042978253987</v>
      </c>
      <c r="D5" s="147">
        <v>60208.043959510003</v>
      </c>
      <c r="E5" s="147">
        <v>74482.571145000009</v>
      </c>
      <c r="F5" s="147">
        <v>228259.32315799998</v>
      </c>
      <c r="G5" s="27">
        <v>170367</v>
      </c>
      <c r="H5" s="27">
        <v>242915</v>
      </c>
      <c r="I5" s="27">
        <v>285049</v>
      </c>
      <c r="J5" s="27">
        <v>327250</v>
      </c>
      <c r="K5" s="27">
        <f>+K6+K15</f>
        <v>394392.03054100001</v>
      </c>
      <c r="L5" s="27">
        <f>+L6+L15</f>
        <v>413378.46702733327</v>
      </c>
    </row>
    <row r="6" spans="1:12" x14ac:dyDescent="0.25">
      <c r="A6" s="2" t="s">
        <v>254</v>
      </c>
      <c r="B6" s="17"/>
      <c r="C6" s="147">
        <v>2986.8700719999997</v>
      </c>
      <c r="D6" s="147">
        <v>9496.93428451</v>
      </c>
      <c r="E6" s="147">
        <v>7468.5005870000005</v>
      </c>
      <c r="F6" s="147">
        <v>30448.067219</v>
      </c>
      <c r="G6" s="27">
        <v>15222</v>
      </c>
      <c r="H6" s="27">
        <v>15771</v>
      </c>
      <c r="I6" s="27">
        <v>18312</v>
      </c>
      <c r="J6" s="27">
        <v>20142</v>
      </c>
      <c r="K6" s="27">
        <f>+K7+K10+K12+K13+K14</f>
        <v>28075.517495</v>
      </c>
      <c r="L6" s="27">
        <f>+L7+L10+L12+L13+L14</f>
        <v>27529.724996666602</v>
      </c>
    </row>
    <row r="7" spans="1:12" x14ac:dyDescent="0.25">
      <c r="A7" s="2" t="s">
        <v>255</v>
      </c>
      <c r="B7" s="17"/>
      <c r="C7" s="147">
        <v>444.38308699999999</v>
      </c>
      <c r="D7" s="147">
        <v>2102.59086751</v>
      </c>
      <c r="E7" s="147">
        <v>1293.0385960000001</v>
      </c>
      <c r="F7" s="147">
        <v>5231.6553299999996</v>
      </c>
      <c r="G7" s="27">
        <v>3417</v>
      </c>
      <c r="H7" s="27">
        <v>2914</v>
      </c>
      <c r="I7" s="27">
        <v>3639</v>
      </c>
      <c r="J7" s="27">
        <v>3445</v>
      </c>
      <c r="K7" s="27">
        <v>5801.8959459999996</v>
      </c>
      <c r="L7" s="111">
        <v>5503.5972973333301</v>
      </c>
    </row>
    <row r="8" spans="1:12" x14ac:dyDescent="0.25">
      <c r="A8" s="5" t="s">
        <v>391</v>
      </c>
      <c r="B8" s="18"/>
      <c r="C8" s="157">
        <v>444.38308699999999</v>
      </c>
      <c r="D8" s="157">
        <v>1119.7260100000001</v>
      </c>
      <c r="E8" s="157">
        <v>247.66986700000001</v>
      </c>
      <c r="F8" s="157">
        <v>0</v>
      </c>
    </row>
    <row r="9" spans="1:12" x14ac:dyDescent="0.25">
      <c r="A9" s="5" t="s">
        <v>256</v>
      </c>
      <c r="B9" s="18"/>
      <c r="C9" s="157">
        <v>0</v>
      </c>
      <c r="D9" s="157">
        <v>982.86485750999998</v>
      </c>
      <c r="E9" s="157">
        <v>1045.368729</v>
      </c>
      <c r="F9" s="157">
        <v>5231.6553299999996</v>
      </c>
      <c r="G9" s="28">
        <v>3417</v>
      </c>
      <c r="H9" s="28">
        <v>2914</v>
      </c>
      <c r="I9" s="28">
        <v>3610</v>
      </c>
      <c r="J9" s="28">
        <v>3445</v>
      </c>
      <c r="K9" s="28">
        <v>5801.8959459999996</v>
      </c>
      <c r="L9" s="113">
        <v>5503.5972973333301</v>
      </c>
    </row>
    <row r="10" spans="1:12" x14ac:dyDescent="0.25">
      <c r="A10" s="5" t="s">
        <v>60</v>
      </c>
      <c r="B10" s="18"/>
      <c r="C10" s="157">
        <v>400.73206900000002</v>
      </c>
      <c r="D10" s="157">
        <v>389.109959</v>
      </c>
      <c r="E10" s="157">
        <v>616.17645100000004</v>
      </c>
      <c r="F10" s="157">
        <v>13945.676919</v>
      </c>
      <c r="G10" s="28">
        <v>4398</v>
      </c>
      <c r="H10" s="28">
        <v>4426</v>
      </c>
      <c r="I10" s="28">
        <v>4474</v>
      </c>
      <c r="J10" s="28">
        <v>6011</v>
      </c>
      <c r="K10" s="28">
        <v>5515.0178660000001</v>
      </c>
      <c r="L10" s="113">
        <v>6262.8785773333402</v>
      </c>
    </row>
    <row r="11" spans="1:12" x14ac:dyDescent="0.25">
      <c r="A11" s="5" t="s">
        <v>257</v>
      </c>
      <c r="B11" s="18"/>
      <c r="C11" s="147">
        <v>400.73206900000002</v>
      </c>
      <c r="D11" s="147">
        <v>389.109959</v>
      </c>
      <c r="E11" s="147">
        <v>616.17645100000004</v>
      </c>
      <c r="F11" s="147">
        <v>13945.676919</v>
      </c>
      <c r="G11" s="28">
        <v>4398</v>
      </c>
      <c r="H11" s="28">
        <v>4426</v>
      </c>
      <c r="I11" s="28">
        <v>4474</v>
      </c>
      <c r="J11" s="28">
        <v>6011</v>
      </c>
      <c r="K11" s="28">
        <v>5515.0178660000001</v>
      </c>
      <c r="L11" s="113">
        <v>6262.8785773333402</v>
      </c>
    </row>
    <row r="12" spans="1:12" x14ac:dyDescent="0.25">
      <c r="A12" s="5" t="s">
        <v>62</v>
      </c>
      <c r="B12" s="18"/>
      <c r="C12" s="157">
        <v>196.859072</v>
      </c>
      <c r="D12" s="157">
        <v>338.84604200000001</v>
      </c>
      <c r="E12" s="157">
        <v>332.78547800000001</v>
      </c>
      <c r="F12" s="157">
        <v>2226.1316900000002</v>
      </c>
      <c r="G12" s="28">
        <v>1155</v>
      </c>
      <c r="H12" s="28">
        <v>1344</v>
      </c>
      <c r="I12" s="28">
        <v>1570</v>
      </c>
      <c r="J12" s="28">
        <v>1287</v>
      </c>
      <c r="K12" s="28">
        <v>1809.0726090000001</v>
      </c>
      <c r="L12" s="113">
        <v>1826.9150726666701</v>
      </c>
    </row>
    <row r="13" spans="1:12" x14ac:dyDescent="0.25">
      <c r="A13" s="5" t="s">
        <v>258</v>
      </c>
      <c r="B13" s="18"/>
      <c r="C13" s="147">
        <v>1944.8958439999999</v>
      </c>
      <c r="D13" s="147">
        <v>2553.9789700000001</v>
      </c>
      <c r="E13" s="147">
        <v>2427.5999000000002</v>
      </c>
      <c r="F13" s="147">
        <v>8535.1388009999991</v>
      </c>
      <c r="G13" s="28">
        <v>5994</v>
      </c>
      <c r="H13" s="36">
        <v>0</v>
      </c>
      <c r="I13" s="28">
        <v>8629</v>
      </c>
      <c r="J13" s="28">
        <v>9398</v>
      </c>
      <c r="K13" s="28">
        <v>14931.686073999999</v>
      </c>
      <c r="L13" s="113">
        <v>13842.0573826666</v>
      </c>
    </row>
    <row r="14" spans="1:12" x14ac:dyDescent="0.25">
      <c r="A14" s="5" t="s">
        <v>259</v>
      </c>
      <c r="B14" s="18"/>
      <c r="C14" s="157">
        <v>0</v>
      </c>
      <c r="D14" s="157">
        <v>4112.4084460000004</v>
      </c>
      <c r="E14" s="157">
        <v>2798.9001619999999</v>
      </c>
      <c r="F14" s="157">
        <v>509.46447899999998</v>
      </c>
      <c r="G14" s="36">
        <v>258</v>
      </c>
      <c r="H14" s="36">
        <v>7086.7</v>
      </c>
      <c r="I14" s="36">
        <v>0</v>
      </c>
      <c r="J14" s="36">
        <v>0</v>
      </c>
      <c r="K14" s="36">
        <v>17.844999999999999</v>
      </c>
      <c r="L14" s="113">
        <v>94.276666666662507</v>
      </c>
    </row>
    <row r="15" spans="1:12" x14ac:dyDescent="0.25">
      <c r="A15" s="2" t="s">
        <v>50</v>
      </c>
      <c r="B15" s="17"/>
      <c r="C15" s="147">
        <v>49576.172906253989</v>
      </c>
      <c r="D15" s="147">
        <v>50711.109675</v>
      </c>
      <c r="E15" s="147">
        <v>67014.070558000007</v>
      </c>
      <c r="F15" s="147">
        <v>197811.255939</v>
      </c>
      <c r="G15" s="27">
        <v>155147</v>
      </c>
      <c r="H15" s="27">
        <v>227143</v>
      </c>
      <c r="I15" s="27">
        <v>266738</v>
      </c>
      <c r="J15" s="27">
        <v>307108</v>
      </c>
      <c r="K15" s="27">
        <f>+K16+K20</f>
        <v>366316.51304600004</v>
      </c>
      <c r="L15" s="27">
        <f>+L16+L20</f>
        <v>385848.74203066668</v>
      </c>
    </row>
    <row r="16" spans="1:12" x14ac:dyDescent="0.25">
      <c r="A16" s="2" t="s">
        <v>78</v>
      </c>
      <c r="B16" s="17"/>
      <c r="C16" s="147">
        <v>36871.33949611499</v>
      </c>
      <c r="D16" s="147">
        <v>37399.323880999997</v>
      </c>
      <c r="E16" s="147">
        <v>52270.378070999999</v>
      </c>
      <c r="F16" s="147">
        <v>141413.10714099999</v>
      </c>
      <c r="G16" s="27">
        <v>122296</v>
      </c>
      <c r="H16" s="27">
        <v>189538</v>
      </c>
      <c r="I16" s="27">
        <v>224241</v>
      </c>
      <c r="J16" s="27">
        <v>267102</v>
      </c>
      <c r="K16" s="27">
        <f>+K17+K18</f>
        <v>307818.06316000002</v>
      </c>
      <c r="L16" s="27">
        <f>+L17+L18</f>
        <v>328869.97544000001</v>
      </c>
    </row>
    <row r="17" spans="1:12" x14ac:dyDescent="0.25">
      <c r="A17" s="5" t="s">
        <v>390</v>
      </c>
      <c r="B17" s="18"/>
      <c r="C17" s="147">
        <v>35440.410287114995</v>
      </c>
      <c r="D17" s="147">
        <v>36400.101089000003</v>
      </c>
      <c r="E17" s="147">
        <v>46450.749022000004</v>
      </c>
      <c r="F17" s="147">
        <v>139768.05963599999</v>
      </c>
      <c r="G17" s="28">
        <v>120628</v>
      </c>
      <c r="H17" s="28">
        <v>182928</v>
      </c>
      <c r="I17" s="28">
        <v>212420</v>
      </c>
      <c r="J17" s="28">
        <v>234196</v>
      </c>
      <c r="K17" s="28">
        <v>307818.06316000002</v>
      </c>
      <c r="L17" s="113">
        <v>328869.97544000001</v>
      </c>
    </row>
    <row r="18" spans="1:12" x14ac:dyDescent="0.25">
      <c r="A18" s="5" t="s">
        <v>261</v>
      </c>
      <c r="B18" s="18"/>
      <c r="C18" s="157">
        <v>589.02647300000001</v>
      </c>
      <c r="D18" s="157">
        <v>55.267721000000002</v>
      </c>
      <c r="E18" s="157">
        <v>3256.7320239999999</v>
      </c>
      <c r="F18" s="157">
        <v>398.32244500000002</v>
      </c>
      <c r="G18" s="36">
        <v>322</v>
      </c>
      <c r="H18" s="36">
        <v>194.1</v>
      </c>
      <c r="I18" s="36">
        <v>29</v>
      </c>
      <c r="J18" s="34"/>
      <c r="K18" s="34">
        <v>0</v>
      </c>
      <c r="L18" s="113">
        <v>0</v>
      </c>
    </row>
    <row r="19" spans="1:12" x14ac:dyDescent="0.25">
      <c r="A19" s="5" t="s">
        <v>262</v>
      </c>
      <c r="B19" s="18"/>
      <c r="C19" s="157">
        <v>841.902736</v>
      </c>
      <c r="D19" s="157">
        <v>943.95507099999998</v>
      </c>
      <c r="E19" s="157">
        <v>2562.8970250000002</v>
      </c>
      <c r="F19" s="157">
        <v>1246.72506</v>
      </c>
      <c r="G19" s="28">
        <v>1346</v>
      </c>
      <c r="H19" s="28">
        <v>6416</v>
      </c>
      <c r="I19" s="28">
        <v>11792</v>
      </c>
      <c r="J19" s="28">
        <v>32906</v>
      </c>
      <c r="K19" s="28">
        <v>18578.194210000001</v>
      </c>
      <c r="L19" s="113">
        <v>30815.062806666701</v>
      </c>
    </row>
    <row r="20" spans="1:12" x14ac:dyDescent="0.25">
      <c r="A20" s="2" t="s">
        <v>79</v>
      </c>
      <c r="B20" s="17"/>
      <c r="C20" s="147">
        <v>12704.833410138999</v>
      </c>
      <c r="D20" s="147">
        <v>13311.785793999999</v>
      </c>
      <c r="E20" s="147">
        <v>14743.692487</v>
      </c>
      <c r="F20" s="147">
        <v>56398.148798000002</v>
      </c>
      <c r="G20" s="27">
        <v>32851</v>
      </c>
      <c r="H20" s="27">
        <v>37605</v>
      </c>
      <c r="I20" s="27">
        <v>42497</v>
      </c>
      <c r="J20" s="27">
        <v>40006</v>
      </c>
      <c r="K20" s="27">
        <f>+K21+K24+K27+K28</f>
        <v>58498.449886000002</v>
      </c>
      <c r="L20" s="27">
        <f>+L21+L24+L27+L28</f>
        <v>56978.766590666659</v>
      </c>
    </row>
    <row r="21" spans="1:12" x14ac:dyDescent="0.25">
      <c r="A21" s="5" t="s">
        <v>80</v>
      </c>
      <c r="B21" s="18"/>
      <c r="C21" s="147">
        <v>2762.8685667700001</v>
      </c>
      <c r="D21" s="147">
        <v>22.483511</v>
      </c>
      <c r="E21" s="147">
        <v>2956.308685</v>
      </c>
      <c r="F21" s="147">
        <v>7226.135303</v>
      </c>
      <c r="G21" s="28">
        <v>2086</v>
      </c>
      <c r="H21" s="28">
        <v>4174</v>
      </c>
      <c r="I21" s="28">
        <v>5548</v>
      </c>
      <c r="J21" s="28">
        <v>4041</v>
      </c>
      <c r="K21" s="28">
        <v>4380.3026589999999</v>
      </c>
      <c r="L21" s="113">
        <v>5593.5617726666633</v>
      </c>
    </row>
    <row r="22" spans="1:12" x14ac:dyDescent="0.25">
      <c r="A22" s="5" t="s">
        <v>83</v>
      </c>
      <c r="B22" s="18"/>
      <c r="C22" s="157">
        <v>0</v>
      </c>
      <c r="D22" s="157">
        <v>0</v>
      </c>
      <c r="E22" s="157">
        <v>0</v>
      </c>
      <c r="F22" s="157">
        <v>6206.9396340000003</v>
      </c>
      <c r="G22" s="28">
        <v>1588</v>
      </c>
      <c r="H22" s="28">
        <v>3133</v>
      </c>
      <c r="I22" s="28">
        <v>5548</v>
      </c>
      <c r="J22" s="28">
        <v>3378</v>
      </c>
      <c r="K22" s="28">
        <v>3150.6826879999999</v>
      </c>
      <c r="L22" s="113">
        <v>4920.4551253333302</v>
      </c>
    </row>
    <row r="23" spans="1:12" x14ac:dyDescent="0.25">
      <c r="A23" s="5" t="s">
        <v>263</v>
      </c>
      <c r="B23" s="18"/>
      <c r="C23" s="157">
        <v>2762.8685667700001</v>
      </c>
      <c r="D23" s="157">
        <v>22.483511</v>
      </c>
      <c r="E23" s="157">
        <v>2956.308685</v>
      </c>
      <c r="F23" s="157">
        <v>1019.195669</v>
      </c>
      <c r="G23" s="36">
        <v>498</v>
      </c>
      <c r="H23" s="36">
        <v>1040.4000000000001</v>
      </c>
      <c r="I23" s="36">
        <v>0</v>
      </c>
      <c r="J23" s="36">
        <v>663</v>
      </c>
      <c r="K23" s="36">
        <v>1229.6199710000001</v>
      </c>
      <c r="L23" s="113">
        <v>673.10664733333294</v>
      </c>
    </row>
    <row r="24" spans="1:12" x14ac:dyDescent="0.25">
      <c r="A24" s="5" t="s">
        <v>84</v>
      </c>
      <c r="B24" s="18"/>
      <c r="C24" s="147">
        <v>8951.981876369</v>
      </c>
      <c r="D24" s="147">
        <v>13218.892426</v>
      </c>
      <c r="E24" s="147">
        <v>9689.5421970000007</v>
      </c>
      <c r="F24" s="147">
        <v>47127.176691000001</v>
      </c>
      <c r="G24" s="28">
        <v>28826</v>
      </c>
      <c r="H24" s="28">
        <v>31389</v>
      </c>
      <c r="I24" s="28">
        <v>31258</v>
      </c>
      <c r="J24" s="28">
        <v>34181</v>
      </c>
      <c r="K24" s="28">
        <v>52766.366896</v>
      </c>
      <c r="L24" s="113">
        <v>48837.644597333332</v>
      </c>
    </row>
    <row r="25" spans="1:12" x14ac:dyDescent="0.25">
      <c r="A25" s="5" t="s">
        <v>85</v>
      </c>
      <c r="B25" s="18"/>
      <c r="C25" s="157">
        <v>7547.3388023689995</v>
      </c>
      <c r="D25" s="157">
        <v>11838.58352</v>
      </c>
      <c r="E25" s="157">
        <v>9373.4458539999996</v>
      </c>
      <c r="F25" s="157">
        <v>33040.071365000003</v>
      </c>
      <c r="G25" s="28">
        <v>26618</v>
      </c>
      <c r="H25" s="28">
        <v>27709</v>
      </c>
      <c r="I25" s="28">
        <v>28930</v>
      </c>
      <c r="J25" s="28">
        <v>32076</v>
      </c>
      <c r="K25" s="28">
        <v>47229.710247000003</v>
      </c>
      <c r="L25" s="113">
        <v>44302.473497999999</v>
      </c>
    </row>
    <row r="26" spans="1:12" x14ac:dyDescent="0.25">
      <c r="A26" s="5" t="s">
        <v>86</v>
      </c>
      <c r="B26" s="18"/>
      <c r="C26" s="157">
        <v>1404.6430740000001</v>
      </c>
      <c r="D26" s="157">
        <v>1380.308906</v>
      </c>
      <c r="E26" s="157">
        <v>316.09634299999999</v>
      </c>
      <c r="F26" s="157">
        <v>14087.105326000001</v>
      </c>
      <c r="G26" s="28">
        <v>2208</v>
      </c>
      <c r="H26" s="28">
        <v>3680</v>
      </c>
      <c r="I26" s="28">
        <v>2328</v>
      </c>
      <c r="J26" s="28">
        <v>2105</v>
      </c>
      <c r="K26" s="28">
        <v>5536.6566489999996</v>
      </c>
      <c r="L26" s="113">
        <v>4535.1710993333299</v>
      </c>
    </row>
    <row r="27" spans="1:12" x14ac:dyDescent="0.25">
      <c r="A27" s="5" t="s">
        <v>87</v>
      </c>
      <c r="B27" s="18"/>
      <c r="C27" s="147">
        <v>0</v>
      </c>
      <c r="D27" s="147">
        <v>0</v>
      </c>
      <c r="E27" s="147">
        <v>0.33500000000000002</v>
      </c>
      <c r="F27" s="147">
        <v>408.11900000000003</v>
      </c>
      <c r="G27" s="36">
        <v>9</v>
      </c>
      <c r="H27" s="36">
        <v>5.6</v>
      </c>
      <c r="I27" s="36">
        <v>174</v>
      </c>
      <c r="J27" s="36">
        <v>95</v>
      </c>
      <c r="K27" s="210">
        <v>44.443345999999998</v>
      </c>
      <c r="L27" s="113">
        <v>105.53556399999999</v>
      </c>
    </row>
    <row r="28" spans="1:12" ht="15.75" thickBot="1" x14ac:dyDescent="0.3">
      <c r="A28" s="29" t="s">
        <v>51</v>
      </c>
      <c r="B28" s="123"/>
      <c r="C28" s="168">
        <v>989.98296700000003</v>
      </c>
      <c r="D28" s="168">
        <v>70.409857000000002</v>
      </c>
      <c r="E28" s="168">
        <v>2097.506605</v>
      </c>
      <c r="F28" s="168">
        <v>1636.7178039999999</v>
      </c>
      <c r="G28" s="30">
        <v>1930</v>
      </c>
      <c r="H28" s="30">
        <v>2037</v>
      </c>
      <c r="I28" s="30">
        <v>5518</v>
      </c>
      <c r="J28" s="30">
        <v>1689</v>
      </c>
      <c r="K28" s="30">
        <v>1307.3369849999999</v>
      </c>
      <c r="L28" s="211">
        <v>2442.0246566666701</v>
      </c>
    </row>
    <row r="29" spans="1:12" ht="15.75" thickTop="1" x14ac:dyDescent="0.25"/>
    <row r="31" spans="1:12" x14ac:dyDescent="0.25">
      <c r="C31" s="162"/>
      <c r="D31" s="162"/>
      <c r="E31" s="162"/>
      <c r="F31" s="162"/>
    </row>
    <row r="32" spans="1:12" x14ac:dyDescent="0.25">
      <c r="A32" s="51" t="s">
        <v>394</v>
      </c>
    </row>
    <row r="33" spans="1:12" ht="15.75" thickBot="1" x14ac:dyDescent="0.3">
      <c r="A33" s="51"/>
      <c r="B33" s="51"/>
      <c r="L33" s="158"/>
    </row>
    <row r="34" spans="1:12" ht="15.75" thickTop="1" x14ac:dyDescent="0.25">
      <c r="A34" s="205" t="s">
        <v>47</v>
      </c>
      <c r="B34" s="206"/>
      <c r="C34" s="206" t="s">
        <v>284</v>
      </c>
      <c r="D34" s="206" t="s">
        <v>45</v>
      </c>
      <c r="E34" s="206" t="s">
        <v>44</v>
      </c>
      <c r="F34" s="206" t="s">
        <v>42</v>
      </c>
      <c r="G34" s="206" t="s">
        <v>1</v>
      </c>
      <c r="H34" s="206" t="s">
        <v>2</v>
      </c>
      <c r="I34" s="206" t="s">
        <v>3</v>
      </c>
      <c r="J34" s="206" t="s">
        <v>251</v>
      </c>
      <c r="K34" s="206" t="s">
        <v>252</v>
      </c>
      <c r="L34" s="206" t="s">
        <v>253</v>
      </c>
    </row>
    <row r="35" spans="1:12" x14ac:dyDescent="0.25">
      <c r="A35" s="2" t="s">
        <v>54</v>
      </c>
      <c r="B35" s="17"/>
      <c r="C35" s="147">
        <f>+C5/$C$5*100</f>
        <v>100</v>
      </c>
      <c r="D35" s="147">
        <f>+D5/$D$5*100</f>
        <v>100</v>
      </c>
      <c r="E35" s="147">
        <f>+E5/$E$5*100</f>
        <v>100</v>
      </c>
      <c r="F35" s="147">
        <f>+F5/$F$5*100</f>
        <v>100</v>
      </c>
      <c r="G35" s="147">
        <f>+G5/$G$5*100</f>
        <v>100</v>
      </c>
      <c r="H35" s="147">
        <f>+H5/$H$5*100</f>
        <v>100</v>
      </c>
      <c r="I35" s="147">
        <f>+I5/$I$5*100</f>
        <v>100</v>
      </c>
      <c r="J35" s="147">
        <f>+J5/$J$5*100</f>
        <v>100</v>
      </c>
      <c r="K35" s="147">
        <f>+K5/$K$5*100</f>
        <v>100</v>
      </c>
      <c r="L35" s="147">
        <f>+L5/$L$5*100</f>
        <v>100</v>
      </c>
    </row>
    <row r="36" spans="1:12" x14ac:dyDescent="0.25">
      <c r="A36" s="2" t="s">
        <v>254</v>
      </c>
      <c r="B36" s="17"/>
      <c r="C36" s="207">
        <f t="shared" ref="C36:C58" si="0">+C6/$C$5*100</f>
        <v>5.6824527324943999</v>
      </c>
      <c r="D36" s="207">
        <f t="shared" ref="D36:D58" si="1">+D6/$D$5*100</f>
        <v>15.773530677888658</v>
      </c>
      <c r="E36" s="207">
        <f t="shared" ref="E36:E58" si="2">+E6/$E$5*100</f>
        <v>10.027178804636847</v>
      </c>
      <c r="F36" s="207">
        <f t="shared" ref="F36:F58" si="3">+F6/$F$5*100</f>
        <v>13.339243627706718</v>
      </c>
      <c r="G36" s="207">
        <f t="shared" ref="G36:G58" si="4">+G6/$G$5*100</f>
        <v>8.9348289281374917</v>
      </c>
      <c r="H36" s="207">
        <f t="shared" ref="H36:H58" si="5">+H6/$H$5*100</f>
        <v>6.4923944589671283</v>
      </c>
      <c r="I36" s="207">
        <f t="shared" ref="I36:I58" si="6">+I6/$I$5*100</f>
        <v>6.4241586534244988</v>
      </c>
      <c r="J36" s="207">
        <f t="shared" ref="J36:J58" si="7">+J6/$J$5*100</f>
        <v>6.1549274255156607</v>
      </c>
      <c r="K36" s="207">
        <f t="shared" ref="K36:K58" si="8">+K6/$K$5*100</f>
        <v>7.1186827625517495</v>
      </c>
      <c r="L36" s="207">
        <f t="shared" ref="L36:L58" si="9">+L6/$L$5*100</f>
        <v>6.6596901368948886</v>
      </c>
    </row>
    <row r="37" spans="1:12" x14ac:dyDescent="0.25">
      <c r="A37" s="2" t="s">
        <v>255</v>
      </c>
      <c r="B37" s="17"/>
      <c r="C37" s="207">
        <f t="shared" si="0"/>
        <v>0.84542876861951666</v>
      </c>
      <c r="D37" s="207">
        <f t="shared" si="1"/>
        <v>3.4922092285940982</v>
      </c>
      <c r="E37" s="207">
        <f t="shared" si="2"/>
        <v>1.7360284105697139</v>
      </c>
      <c r="F37" s="207">
        <f t="shared" si="3"/>
        <v>2.2919788149808338</v>
      </c>
      <c r="G37" s="207">
        <f t="shared" si="4"/>
        <v>2.0056701121696103</v>
      </c>
      <c r="H37" s="207">
        <f t="shared" si="5"/>
        <v>1.1995965667002861</v>
      </c>
      <c r="I37" s="207">
        <f t="shared" si="6"/>
        <v>1.2766226157607989</v>
      </c>
      <c r="J37" s="207">
        <f t="shared" si="7"/>
        <v>1.0527119938884646</v>
      </c>
      <c r="K37" s="207">
        <f t="shared" si="8"/>
        <v>1.4710986776384289</v>
      </c>
      <c r="L37" s="207">
        <f t="shared" si="9"/>
        <v>1.3313700969744569</v>
      </c>
    </row>
    <row r="38" spans="1:12" x14ac:dyDescent="0.25">
      <c r="A38" s="5" t="s">
        <v>391</v>
      </c>
      <c r="B38" s="18"/>
      <c r="C38" s="208">
        <f t="shared" si="0"/>
        <v>0.84542876861951666</v>
      </c>
      <c r="D38" s="208">
        <f t="shared" si="1"/>
        <v>1.859761480962606</v>
      </c>
      <c r="E38" s="208">
        <f t="shared" si="2"/>
        <v>0.33252056580840256</v>
      </c>
      <c r="F38" s="208">
        <f t="shared" si="3"/>
        <v>0</v>
      </c>
      <c r="G38" s="208">
        <f t="shared" si="4"/>
        <v>0</v>
      </c>
      <c r="H38" s="208">
        <f t="shared" si="5"/>
        <v>0</v>
      </c>
      <c r="I38" s="208">
        <f t="shared" si="6"/>
        <v>0</v>
      </c>
      <c r="J38" s="208">
        <f t="shared" si="7"/>
        <v>0</v>
      </c>
      <c r="K38" s="208">
        <f t="shared" si="8"/>
        <v>0</v>
      </c>
      <c r="L38" s="208">
        <f t="shared" si="9"/>
        <v>0</v>
      </c>
    </row>
    <row r="39" spans="1:12" x14ac:dyDescent="0.25">
      <c r="A39" s="5" t="s">
        <v>256</v>
      </c>
      <c r="B39" s="18"/>
      <c r="C39" s="208">
        <f t="shared" si="0"/>
        <v>0</v>
      </c>
      <c r="D39" s="208">
        <f t="shared" si="1"/>
        <v>1.6324477476314925</v>
      </c>
      <c r="E39" s="208">
        <f t="shared" si="2"/>
        <v>1.4035078447613114</v>
      </c>
      <c r="F39" s="208">
        <f t="shared" si="3"/>
        <v>2.2919788149808338</v>
      </c>
      <c r="G39" s="208">
        <f t="shared" si="4"/>
        <v>2.0056701121696103</v>
      </c>
      <c r="H39" s="208">
        <f t="shared" si="5"/>
        <v>1.1995965667002861</v>
      </c>
      <c r="I39" s="208">
        <f t="shared" si="6"/>
        <v>1.2664489263249477</v>
      </c>
      <c r="J39" s="208">
        <f t="shared" si="7"/>
        <v>1.0527119938884646</v>
      </c>
      <c r="K39" s="208">
        <f t="shared" si="8"/>
        <v>1.4710986776384289</v>
      </c>
      <c r="L39" s="208">
        <f t="shared" si="9"/>
        <v>1.3313700969744569</v>
      </c>
    </row>
    <row r="40" spans="1:12" x14ac:dyDescent="0.25">
      <c r="A40" s="5" t="s">
        <v>60</v>
      </c>
      <c r="B40" s="18"/>
      <c r="C40" s="208">
        <f t="shared" si="0"/>
        <v>0.76238369450145438</v>
      </c>
      <c r="D40" s="208">
        <f t="shared" si="1"/>
        <v>0.64627570239896348</v>
      </c>
      <c r="E40" s="208">
        <f t="shared" si="2"/>
        <v>0.82727602112506249</v>
      </c>
      <c r="F40" s="208">
        <f t="shared" si="3"/>
        <v>6.1095760409956483</v>
      </c>
      <c r="G40" s="208">
        <f t="shared" si="4"/>
        <v>2.581485851133142</v>
      </c>
      <c r="H40" s="208">
        <f t="shared" si="5"/>
        <v>1.8220365148302904</v>
      </c>
      <c r="I40" s="208">
        <f t="shared" si="6"/>
        <v>1.5695547081378991</v>
      </c>
      <c r="J40" s="208">
        <f t="shared" si="7"/>
        <v>1.8368220015278838</v>
      </c>
      <c r="K40" s="208">
        <f t="shared" si="8"/>
        <v>1.3983593579299449</v>
      </c>
      <c r="L40" s="208">
        <f t="shared" si="9"/>
        <v>1.5150471243387789</v>
      </c>
    </row>
    <row r="41" spans="1:12" x14ac:dyDescent="0.25">
      <c r="A41" s="5" t="s">
        <v>257</v>
      </c>
      <c r="B41" s="18"/>
      <c r="C41" s="207">
        <f t="shared" si="0"/>
        <v>0.76238369450145438</v>
      </c>
      <c r="D41" s="207">
        <f t="shared" si="1"/>
        <v>0.64627570239896348</v>
      </c>
      <c r="E41" s="207">
        <f t="shared" si="2"/>
        <v>0.82727602112506249</v>
      </c>
      <c r="F41" s="207">
        <f t="shared" si="3"/>
        <v>6.1095760409956483</v>
      </c>
      <c r="G41" s="207">
        <f t="shared" si="4"/>
        <v>2.581485851133142</v>
      </c>
      <c r="H41" s="207">
        <f t="shared" si="5"/>
        <v>1.8220365148302904</v>
      </c>
      <c r="I41" s="207">
        <f t="shared" si="6"/>
        <v>1.5695547081378991</v>
      </c>
      <c r="J41" s="207">
        <f t="shared" si="7"/>
        <v>1.8368220015278838</v>
      </c>
      <c r="K41" s="207">
        <f t="shared" si="8"/>
        <v>1.3983593579299449</v>
      </c>
      <c r="L41" s="207">
        <f t="shared" si="9"/>
        <v>1.5150471243387789</v>
      </c>
    </row>
    <row r="42" spans="1:12" x14ac:dyDescent="0.25">
      <c r="A42" s="5" t="s">
        <v>62</v>
      </c>
      <c r="B42" s="18"/>
      <c r="C42" s="208">
        <f t="shared" si="0"/>
        <v>0.37451993044132387</v>
      </c>
      <c r="D42" s="208">
        <f t="shared" si="1"/>
        <v>0.56279197880581289</v>
      </c>
      <c r="E42" s="208">
        <f t="shared" si="2"/>
        <v>0.44679644228734416</v>
      </c>
      <c r="F42" s="208">
        <f t="shared" si="3"/>
        <v>0.97526429992043862</v>
      </c>
      <c r="G42" s="208">
        <f t="shared" si="4"/>
        <v>0.67794819419253727</v>
      </c>
      <c r="H42" s="208">
        <f t="shared" si="5"/>
        <v>0.55327995389333717</v>
      </c>
      <c r="I42" s="208">
        <f t="shared" si="6"/>
        <v>0.55078249704436777</v>
      </c>
      <c r="J42" s="208">
        <f t="shared" si="7"/>
        <v>0.39327731092436968</v>
      </c>
      <c r="K42" s="208">
        <f t="shared" si="8"/>
        <v>0.45869907830501488</v>
      </c>
      <c r="L42" s="208">
        <f t="shared" si="9"/>
        <v>0.44194732391464198</v>
      </c>
    </row>
    <row r="43" spans="1:12" x14ac:dyDescent="0.25">
      <c r="A43" s="5" t="s">
        <v>258</v>
      </c>
      <c r="B43" s="18"/>
      <c r="C43" s="207">
        <f t="shared" si="0"/>
        <v>3.7001203389321056</v>
      </c>
      <c r="D43" s="207">
        <f t="shared" si="1"/>
        <v>4.2419231751118742</v>
      </c>
      <c r="E43" s="207">
        <f t="shared" si="2"/>
        <v>3.2592858472541653</v>
      </c>
      <c r="F43" s="207">
        <f t="shared" si="3"/>
        <v>3.7392289974907262</v>
      </c>
      <c r="G43" s="207">
        <f t="shared" si="4"/>
        <v>3.5182869921991933</v>
      </c>
      <c r="H43" s="207">
        <f t="shared" si="5"/>
        <v>0</v>
      </c>
      <c r="I43" s="207">
        <f t="shared" si="6"/>
        <v>3.027198832481433</v>
      </c>
      <c r="J43" s="207">
        <f t="shared" si="7"/>
        <v>2.8718105423987774</v>
      </c>
      <c r="K43" s="207">
        <f t="shared" si="8"/>
        <v>3.7860009629296343</v>
      </c>
      <c r="L43" s="207">
        <f t="shared" si="9"/>
        <v>3.3485192110287985</v>
      </c>
    </row>
    <row r="44" spans="1:12" x14ac:dyDescent="0.25">
      <c r="A44" s="5" t="s">
        <v>259</v>
      </c>
      <c r="B44" s="18"/>
      <c r="C44" s="208">
        <f t="shared" si="0"/>
        <v>0</v>
      </c>
      <c r="D44" s="208">
        <f t="shared" si="1"/>
        <v>6.8303305929779095</v>
      </c>
      <c r="E44" s="208">
        <f t="shared" si="2"/>
        <v>3.7577920834005596</v>
      </c>
      <c r="F44" s="208">
        <f t="shared" si="3"/>
        <v>0.22319547431907139</v>
      </c>
      <c r="G44" s="208">
        <f t="shared" si="4"/>
        <v>0.15143777844300832</v>
      </c>
      <c r="H44" s="208">
        <f t="shared" si="5"/>
        <v>2.9173579235535061</v>
      </c>
      <c r="I44" s="208">
        <f t="shared" si="6"/>
        <v>0</v>
      </c>
      <c r="J44" s="208">
        <f t="shared" si="7"/>
        <v>0</v>
      </c>
      <c r="K44" s="208">
        <f t="shared" si="8"/>
        <v>4.5246857487260704E-3</v>
      </c>
      <c r="L44" s="208">
        <f t="shared" si="9"/>
        <v>2.2806380638212775E-2</v>
      </c>
    </row>
    <row r="45" spans="1:12" x14ac:dyDescent="0.25">
      <c r="A45" s="2" t="s">
        <v>50</v>
      </c>
      <c r="B45" s="17"/>
      <c r="C45" s="207">
        <f t="shared" si="0"/>
        <v>94.317547267505603</v>
      </c>
      <c r="D45" s="207">
        <f t="shared" si="1"/>
        <v>84.226469322111328</v>
      </c>
      <c r="E45" s="207">
        <f t="shared" si="2"/>
        <v>89.972821195363153</v>
      </c>
      <c r="F45" s="207">
        <f t="shared" si="3"/>
        <v>86.660756372293292</v>
      </c>
      <c r="G45" s="207">
        <f t="shared" si="4"/>
        <v>91.066345008129517</v>
      </c>
      <c r="H45" s="207">
        <f t="shared" si="5"/>
        <v>93.507193874400514</v>
      </c>
      <c r="I45" s="207">
        <f t="shared" si="6"/>
        <v>93.576192163452603</v>
      </c>
      <c r="J45" s="207">
        <f t="shared" si="7"/>
        <v>93.845072574484334</v>
      </c>
      <c r="K45" s="207">
        <f t="shared" si="8"/>
        <v>92.881317237448258</v>
      </c>
      <c r="L45" s="207">
        <f t="shared" si="9"/>
        <v>93.340309863105105</v>
      </c>
    </row>
    <row r="46" spans="1:12" x14ac:dyDescent="0.25">
      <c r="A46" s="2" t="s">
        <v>78</v>
      </c>
      <c r="B46" s="17"/>
      <c r="C46" s="207">
        <f t="shared" si="0"/>
        <v>70.146889158166019</v>
      </c>
      <c r="D46" s="207">
        <f t="shared" si="1"/>
        <v>62.116822639431859</v>
      </c>
      <c r="E46" s="207">
        <f t="shared" si="2"/>
        <v>70.177999050599226</v>
      </c>
      <c r="F46" s="207">
        <f t="shared" si="3"/>
        <v>61.952828556805336</v>
      </c>
      <c r="G46" s="207">
        <f t="shared" si="4"/>
        <v>71.783854854519944</v>
      </c>
      <c r="H46" s="207">
        <f t="shared" si="5"/>
        <v>78.026470164460818</v>
      </c>
      <c r="I46" s="207">
        <f t="shared" si="6"/>
        <v>78.667527337405147</v>
      </c>
      <c r="J46" s="207">
        <f t="shared" si="7"/>
        <v>81.620168067226899</v>
      </c>
      <c r="K46" s="207">
        <f t="shared" si="8"/>
        <v>78.048753352788651</v>
      </c>
      <c r="L46" s="207">
        <f t="shared" si="9"/>
        <v>79.556629498617454</v>
      </c>
    </row>
    <row r="47" spans="1:12" x14ac:dyDescent="0.25">
      <c r="A47" s="5" t="s">
        <v>390</v>
      </c>
      <c r="B47" s="18"/>
      <c r="C47" s="207">
        <f t="shared" si="0"/>
        <v>67.424578713559541</v>
      </c>
      <c r="D47" s="207">
        <f t="shared" si="1"/>
        <v>60.457205873486153</v>
      </c>
      <c r="E47" s="207">
        <f t="shared" si="2"/>
        <v>62.364588531149579</v>
      </c>
      <c r="F47" s="207">
        <f t="shared" si="3"/>
        <v>61.232136195923623</v>
      </c>
      <c r="G47" s="207">
        <f t="shared" si="4"/>
        <v>70.804792007841897</v>
      </c>
      <c r="H47" s="207">
        <f t="shared" si="5"/>
        <v>75.305353724553854</v>
      </c>
      <c r="I47" s="207">
        <f t="shared" si="6"/>
        <v>74.520521033225862</v>
      </c>
      <c r="J47" s="207">
        <f t="shared" si="7"/>
        <v>71.564858670741032</v>
      </c>
      <c r="K47" s="207">
        <f t="shared" si="8"/>
        <v>78.048753352788651</v>
      </c>
      <c r="L47" s="207">
        <f t="shared" si="9"/>
        <v>79.556629498617454</v>
      </c>
    </row>
    <row r="48" spans="1:12" x14ac:dyDescent="0.25">
      <c r="A48" s="5" t="s">
        <v>261</v>
      </c>
      <c r="B48" s="18"/>
      <c r="C48" s="208">
        <f t="shared" si="0"/>
        <v>1.1206095378528367</v>
      </c>
      <c r="D48" s="208">
        <f t="shared" si="1"/>
        <v>9.1794579869041451E-2</v>
      </c>
      <c r="E48" s="208">
        <f t="shared" si="2"/>
        <v>4.3724752971536258</v>
      </c>
      <c r="F48" s="208">
        <f t="shared" si="3"/>
        <v>0.1745043486019115</v>
      </c>
      <c r="G48" s="208">
        <f t="shared" si="4"/>
        <v>0.18900373898701039</v>
      </c>
      <c r="H48" s="208">
        <f t="shared" si="5"/>
        <v>7.9904493341292224E-2</v>
      </c>
      <c r="I48" s="208">
        <f t="shared" si="6"/>
        <v>1.0173689435851381E-2</v>
      </c>
      <c r="J48" s="208">
        <f t="shared" si="7"/>
        <v>0</v>
      </c>
      <c r="K48" s="208">
        <f t="shared" si="8"/>
        <v>0</v>
      </c>
      <c r="L48" s="208">
        <f t="shared" si="9"/>
        <v>0</v>
      </c>
    </row>
    <row r="49" spans="1:12" x14ac:dyDescent="0.25">
      <c r="A49" s="5" t="s">
        <v>262</v>
      </c>
      <c r="B49" s="18"/>
      <c r="C49" s="208">
        <f t="shared" si="0"/>
        <v>1.601700906753641</v>
      </c>
      <c r="D49" s="208">
        <f t="shared" si="1"/>
        <v>1.5678221860766828</v>
      </c>
      <c r="E49" s="208">
        <f t="shared" si="2"/>
        <v>3.4409352222960239</v>
      </c>
      <c r="F49" s="208">
        <f t="shared" si="3"/>
        <v>0.54618801227979763</v>
      </c>
      <c r="G49" s="208">
        <f t="shared" si="4"/>
        <v>0.79005910769104348</v>
      </c>
      <c r="H49" s="208">
        <f t="shared" si="5"/>
        <v>2.641253113228907</v>
      </c>
      <c r="I49" s="208">
        <f t="shared" si="6"/>
        <v>4.1368326147434296</v>
      </c>
      <c r="J49" s="208">
        <f t="shared" si="7"/>
        <v>10.055309396485868</v>
      </c>
      <c r="K49" s="208">
        <f t="shared" si="8"/>
        <v>4.7105906740853012</v>
      </c>
      <c r="L49" s="208">
        <f t="shared" si="9"/>
        <v>7.4544431470420918</v>
      </c>
    </row>
    <row r="50" spans="1:12" x14ac:dyDescent="0.25">
      <c r="A50" s="2" t="s">
        <v>79</v>
      </c>
      <c r="B50" s="17"/>
      <c r="C50" s="207">
        <f t="shared" si="0"/>
        <v>24.170658109339584</v>
      </c>
      <c r="D50" s="207">
        <f t="shared" si="1"/>
        <v>22.109646682679468</v>
      </c>
      <c r="E50" s="207">
        <f t="shared" si="2"/>
        <v>19.794822144763916</v>
      </c>
      <c r="F50" s="207">
        <f t="shared" si="3"/>
        <v>24.707927815487949</v>
      </c>
      <c r="G50" s="207">
        <f t="shared" si="4"/>
        <v>19.282490153609562</v>
      </c>
      <c r="H50" s="207">
        <f t="shared" si="5"/>
        <v>15.480723709939692</v>
      </c>
      <c r="I50" s="207">
        <f t="shared" si="6"/>
        <v>14.908664826047453</v>
      </c>
      <c r="J50" s="207">
        <f t="shared" si="7"/>
        <v>12.224904507257449</v>
      </c>
      <c r="K50" s="207">
        <f t="shared" si="8"/>
        <v>14.832563884659594</v>
      </c>
      <c r="L50" s="207">
        <f t="shared" si="9"/>
        <v>13.783680364487665</v>
      </c>
    </row>
    <row r="51" spans="1:12" x14ac:dyDescent="0.25">
      <c r="A51" s="5" t="s">
        <v>80</v>
      </c>
      <c r="B51" s="18"/>
      <c r="C51" s="207">
        <f t="shared" si="0"/>
        <v>5.2562949369446414</v>
      </c>
      <c r="D51" s="207">
        <f t="shared" si="1"/>
        <v>3.7343035118563551E-2</v>
      </c>
      <c r="E51" s="207">
        <f t="shared" si="2"/>
        <v>3.9691281323314738</v>
      </c>
      <c r="F51" s="207">
        <f t="shared" si="3"/>
        <v>3.1657569132447243</v>
      </c>
      <c r="G51" s="207">
        <f t="shared" si="4"/>
        <v>1.2244155264810672</v>
      </c>
      <c r="H51" s="207">
        <f t="shared" si="5"/>
        <v>1.7182965234752896</v>
      </c>
      <c r="I51" s="207">
        <f t="shared" si="6"/>
        <v>1.9463320341414985</v>
      </c>
      <c r="J51" s="207">
        <f t="shared" si="7"/>
        <v>1.2348357524828113</v>
      </c>
      <c r="K51" s="207">
        <f t="shared" si="8"/>
        <v>1.1106468487690788</v>
      </c>
      <c r="L51" s="207">
        <f t="shared" si="9"/>
        <v>1.3531333194229509</v>
      </c>
    </row>
    <row r="52" spans="1:12" x14ac:dyDescent="0.25">
      <c r="A52" s="5" t="s">
        <v>83</v>
      </c>
      <c r="B52" s="18"/>
      <c r="C52" s="208">
        <f t="shared" si="0"/>
        <v>0</v>
      </c>
      <c r="D52" s="208">
        <f t="shared" si="1"/>
        <v>0</v>
      </c>
      <c r="E52" s="208">
        <f t="shared" si="2"/>
        <v>0</v>
      </c>
      <c r="F52" s="208">
        <f t="shared" si="3"/>
        <v>2.7192491189959358</v>
      </c>
      <c r="G52" s="208">
        <f t="shared" si="4"/>
        <v>0.93210539599805131</v>
      </c>
      <c r="H52" s="208">
        <f t="shared" si="5"/>
        <v>1.2897515591873701</v>
      </c>
      <c r="I52" s="208">
        <f t="shared" si="6"/>
        <v>1.9463320341414985</v>
      </c>
      <c r="J52" s="208">
        <f t="shared" si="7"/>
        <v>1.0322383498854086</v>
      </c>
      <c r="K52" s="208">
        <f t="shared" si="8"/>
        <v>0.79887077933043138</v>
      </c>
      <c r="L52" s="208">
        <f t="shared" si="9"/>
        <v>1.190302717196922</v>
      </c>
    </row>
    <row r="53" spans="1:12" x14ac:dyDescent="0.25">
      <c r="A53" s="5" t="s">
        <v>263</v>
      </c>
      <c r="B53" s="18"/>
      <c r="C53" s="208">
        <f t="shared" si="0"/>
        <v>5.2562949369446414</v>
      </c>
      <c r="D53" s="208">
        <f t="shared" si="1"/>
        <v>3.7343035118563551E-2</v>
      </c>
      <c r="E53" s="208">
        <f t="shared" si="2"/>
        <v>3.9691281323314738</v>
      </c>
      <c r="F53" s="208">
        <f t="shared" si="3"/>
        <v>0.44650779424878861</v>
      </c>
      <c r="G53" s="208">
        <f t="shared" si="4"/>
        <v>0.29231013048301607</v>
      </c>
      <c r="H53" s="208">
        <f t="shared" si="5"/>
        <v>0.42829796430850298</v>
      </c>
      <c r="I53" s="208">
        <f t="shared" si="6"/>
        <v>0</v>
      </c>
      <c r="J53" s="208">
        <f t="shared" si="7"/>
        <v>0.20259740259740261</v>
      </c>
      <c r="K53" s="208">
        <f t="shared" si="8"/>
        <v>0.3117760694386475</v>
      </c>
      <c r="L53" s="208">
        <f t="shared" si="9"/>
        <v>0.16283060222602885</v>
      </c>
    </row>
    <row r="54" spans="1:12" x14ac:dyDescent="0.25">
      <c r="A54" s="5" t="s">
        <v>84</v>
      </c>
      <c r="B54" s="18"/>
      <c r="C54" s="207">
        <f t="shared" si="0"/>
        <v>17.030942976555888</v>
      </c>
      <c r="D54" s="207">
        <f t="shared" si="1"/>
        <v>21.9553593783743</v>
      </c>
      <c r="E54" s="207">
        <f t="shared" si="2"/>
        <v>13.009140323763457</v>
      </c>
      <c r="F54" s="207">
        <f t="shared" si="3"/>
        <v>20.6463315666536</v>
      </c>
      <c r="G54" s="207">
        <f t="shared" si="4"/>
        <v>16.919943416271931</v>
      </c>
      <c r="H54" s="207">
        <f t="shared" si="5"/>
        <v>12.921803923183006</v>
      </c>
      <c r="I54" s="207">
        <f t="shared" si="6"/>
        <v>10.965833944339394</v>
      </c>
      <c r="J54" s="207">
        <f t="shared" si="7"/>
        <v>10.444919786096257</v>
      </c>
      <c r="K54" s="207">
        <f t="shared" si="8"/>
        <v>13.37916661845796</v>
      </c>
      <c r="L54" s="207">
        <f t="shared" si="9"/>
        <v>11.814269124497988</v>
      </c>
    </row>
    <row r="55" spans="1:12" x14ac:dyDescent="0.25">
      <c r="A55" s="5" t="s">
        <v>85</v>
      </c>
      <c r="B55" s="18"/>
      <c r="C55" s="208">
        <f t="shared" si="0"/>
        <v>14.35864130904946</v>
      </c>
      <c r="D55" s="208">
        <f t="shared" si="1"/>
        <v>19.662793775465392</v>
      </c>
      <c r="E55" s="208">
        <f t="shared" si="2"/>
        <v>12.584750646902496</v>
      </c>
      <c r="F55" s="208">
        <f t="shared" si="3"/>
        <v>14.474795994260365</v>
      </c>
      <c r="G55" s="208">
        <f t="shared" si="4"/>
        <v>15.623917777503859</v>
      </c>
      <c r="H55" s="208">
        <f t="shared" si="5"/>
        <v>11.406870716094106</v>
      </c>
      <c r="I55" s="208">
        <f t="shared" si="6"/>
        <v>10.149132254454498</v>
      </c>
      <c r="J55" s="208">
        <f t="shared" si="7"/>
        <v>9.8016806722689065</v>
      </c>
      <c r="K55" s="208">
        <f t="shared" si="8"/>
        <v>11.975320642816619</v>
      </c>
      <c r="L55" s="208">
        <f t="shared" si="9"/>
        <v>10.717170107235084</v>
      </c>
    </row>
    <row r="56" spans="1:12" x14ac:dyDescent="0.25">
      <c r="A56" s="5" t="s">
        <v>86</v>
      </c>
      <c r="B56" s="18"/>
      <c r="C56" s="208">
        <f t="shared" si="0"/>
        <v>2.6723016675064248</v>
      </c>
      <c r="D56" s="208">
        <f t="shared" si="1"/>
        <v>2.2925656029089065</v>
      </c>
      <c r="E56" s="208">
        <f t="shared" si="2"/>
        <v>0.42438967686095974</v>
      </c>
      <c r="F56" s="208">
        <f t="shared" si="3"/>
        <v>6.1715355723932355</v>
      </c>
      <c r="G56" s="208">
        <f t="shared" si="4"/>
        <v>1.2960256387680713</v>
      </c>
      <c r="H56" s="208">
        <f t="shared" si="5"/>
        <v>1.5149332070888994</v>
      </c>
      <c r="I56" s="208">
        <f t="shared" si="6"/>
        <v>0.816701689884897</v>
      </c>
      <c r="J56" s="208">
        <f t="shared" si="7"/>
        <v>0.64323911382734911</v>
      </c>
      <c r="K56" s="208">
        <f t="shared" si="8"/>
        <v>1.4038459756413415</v>
      </c>
      <c r="L56" s="208">
        <f t="shared" si="9"/>
        <v>1.0970990172629038</v>
      </c>
    </row>
    <row r="57" spans="1:12" x14ac:dyDescent="0.25">
      <c r="A57" s="5" t="s">
        <v>87</v>
      </c>
      <c r="B57" s="18"/>
      <c r="C57" s="207">
        <f t="shared" si="0"/>
        <v>0</v>
      </c>
      <c r="D57" s="207">
        <f t="shared" si="1"/>
        <v>0</v>
      </c>
      <c r="E57" s="207">
        <f t="shared" si="2"/>
        <v>4.4976965060434604E-4</v>
      </c>
      <c r="F57" s="207">
        <f t="shared" si="3"/>
        <v>0.17879620177332342</v>
      </c>
      <c r="G57" s="207">
        <f t="shared" si="4"/>
        <v>5.2827132015002909E-3</v>
      </c>
      <c r="H57" s="207">
        <f t="shared" si="5"/>
        <v>2.305333141222238E-3</v>
      </c>
      <c r="I57" s="207">
        <f t="shared" si="6"/>
        <v>6.1042136615108274E-2</v>
      </c>
      <c r="J57" s="207">
        <f t="shared" si="7"/>
        <v>2.9029793735676091E-2</v>
      </c>
      <c r="K57" s="207">
        <f t="shared" si="8"/>
        <v>1.1268824559927252E-2</v>
      </c>
      <c r="L57" s="207">
        <f t="shared" si="9"/>
        <v>2.5530010007275443E-2</v>
      </c>
    </row>
    <row r="58" spans="1:12" ht="15.75" thickBot="1" x14ac:dyDescent="0.3">
      <c r="A58" s="29" t="s">
        <v>51</v>
      </c>
      <c r="B58" s="123"/>
      <c r="C58" s="209">
        <f t="shared" si="0"/>
        <v>1.8834201958390591</v>
      </c>
      <c r="D58" s="209">
        <f t="shared" si="1"/>
        <v>0.11694426918660691</v>
      </c>
      <c r="E58" s="209">
        <f t="shared" si="2"/>
        <v>2.8161039190183823</v>
      </c>
      <c r="F58" s="209">
        <f t="shared" si="3"/>
        <v>0.71704313381630058</v>
      </c>
      <c r="G58" s="209">
        <f t="shared" si="4"/>
        <v>1.1328484976550623</v>
      </c>
      <c r="H58" s="209">
        <f t="shared" si="5"/>
        <v>0.8385649301195891</v>
      </c>
      <c r="I58" s="209">
        <f t="shared" si="6"/>
        <v>1.9358075278285487</v>
      </c>
      <c r="J58" s="209">
        <f t="shared" si="7"/>
        <v>0.51611917494270432</v>
      </c>
      <c r="K58" s="209">
        <f t="shared" si="8"/>
        <v>0.33148159287262585</v>
      </c>
      <c r="L58" s="209">
        <f t="shared" si="9"/>
        <v>0.5907479105594533</v>
      </c>
    </row>
    <row r="59" spans="1:12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opLeftCell="B1" workbookViewId="0">
      <pane ySplit="3" topLeftCell="A4" activePane="bottomLeft" state="frozen"/>
      <selection pane="bottomLeft" activeCell="B1" sqref="B1"/>
    </sheetView>
  </sheetViews>
  <sheetFormatPr defaultRowHeight="15" x14ac:dyDescent="0.25"/>
  <cols>
    <col min="1" max="1" width="14" style="135" customWidth="1"/>
    <col min="2" max="2" width="10.5703125" style="136" customWidth="1"/>
    <col min="3" max="3" width="11.5703125" style="136" customWidth="1"/>
    <col min="4" max="4" width="8.42578125" style="136" customWidth="1"/>
    <col min="5" max="5" width="10.42578125" style="136" customWidth="1"/>
    <col min="6" max="6" width="9.5703125" style="136" customWidth="1"/>
    <col min="7" max="7" width="9.42578125" style="136" customWidth="1"/>
    <col min="8" max="8" width="8.42578125" style="136" customWidth="1"/>
    <col min="9" max="11" width="8.28515625" style="136" customWidth="1"/>
    <col min="12" max="12" width="12.42578125" style="136" customWidth="1"/>
    <col min="13" max="13" width="21.140625" style="136" customWidth="1"/>
    <col min="15" max="15" width="14" style="135" customWidth="1"/>
    <col min="16" max="16" width="10.5703125" style="136" customWidth="1"/>
    <col min="17" max="17" width="11.5703125" style="136" customWidth="1"/>
    <col min="18" max="18" width="8.42578125" style="136" customWidth="1"/>
    <col min="19" max="19" width="10.42578125" style="136" customWidth="1"/>
    <col min="20" max="20" width="9.5703125" style="136" customWidth="1"/>
    <col min="21" max="21" width="9.42578125" style="136" customWidth="1"/>
    <col min="22" max="22" width="8.42578125" style="136" customWidth="1"/>
    <col min="23" max="25" width="8.28515625" style="136" customWidth="1"/>
    <col min="26" max="26" width="12.42578125" style="136" customWidth="1"/>
  </cols>
  <sheetData>
    <row r="1" spans="1:26" s="51" customFormat="1" x14ac:dyDescent="0.25">
      <c r="A1" s="204" t="s">
        <v>384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O1" s="204" t="s">
        <v>395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5.75" thickBot="1" x14ac:dyDescent="0.3">
      <c r="F2" s="136" t="s">
        <v>282</v>
      </c>
      <c r="T2" s="136" t="s">
        <v>282</v>
      </c>
    </row>
    <row r="3" spans="1:26" s="51" customFormat="1" ht="15.75" thickTop="1" x14ac:dyDescent="0.25">
      <c r="A3" s="138" t="s">
        <v>283</v>
      </c>
      <c r="B3" s="139" t="s">
        <v>284</v>
      </c>
      <c r="C3" s="139" t="s">
        <v>45</v>
      </c>
      <c r="D3" s="139" t="s">
        <v>44</v>
      </c>
      <c r="E3" s="139" t="s">
        <v>42</v>
      </c>
      <c r="F3" s="139" t="s">
        <v>0</v>
      </c>
      <c r="G3" s="139" t="s">
        <v>1</v>
      </c>
      <c r="H3" s="139" t="s">
        <v>2</v>
      </c>
      <c r="I3" s="139" t="s">
        <v>3</v>
      </c>
      <c r="J3" s="139" t="s">
        <v>4</v>
      </c>
      <c r="K3" s="139" t="s">
        <v>252</v>
      </c>
      <c r="L3" s="140" t="s">
        <v>253</v>
      </c>
      <c r="M3" s="141"/>
      <c r="O3" s="138" t="s">
        <v>283</v>
      </c>
      <c r="P3" s="139" t="s">
        <v>284</v>
      </c>
      <c r="Q3" s="139" t="s">
        <v>45</v>
      </c>
      <c r="R3" s="139" t="s">
        <v>44</v>
      </c>
      <c r="S3" s="139" t="s">
        <v>42</v>
      </c>
      <c r="T3" s="139" t="s">
        <v>0</v>
      </c>
      <c r="U3" s="139" t="s">
        <v>1</v>
      </c>
      <c r="V3" s="139" t="s">
        <v>2</v>
      </c>
      <c r="W3" s="139" t="s">
        <v>3</v>
      </c>
      <c r="X3" s="139" t="s">
        <v>4</v>
      </c>
      <c r="Y3" s="139" t="s">
        <v>252</v>
      </c>
      <c r="Z3" s="140" t="s">
        <v>253</v>
      </c>
    </row>
    <row r="4" spans="1:26" s="141" customFormat="1" x14ac:dyDescent="0.25">
      <c r="A4" s="146" t="s">
        <v>240</v>
      </c>
      <c r="B4" s="147">
        <v>46479.95584599999</v>
      </c>
      <c r="C4" s="147">
        <v>66922.973752000005</v>
      </c>
      <c r="D4" s="147">
        <v>77861.09731136926</v>
      </c>
      <c r="E4" s="147">
        <v>94919.674064000006</v>
      </c>
      <c r="F4" s="147">
        <v>53581.380414797801</v>
      </c>
      <c r="G4" s="147">
        <v>53015.641089999997</v>
      </c>
      <c r="H4" s="147">
        <v>55997.729873999997</v>
      </c>
      <c r="I4" s="147">
        <v>82787.721781999993</v>
      </c>
      <c r="J4" s="147">
        <v>176418.76089461881</v>
      </c>
      <c r="K4" s="147">
        <v>185228.6927463437</v>
      </c>
      <c r="L4" s="147">
        <v>170740.88796094136</v>
      </c>
      <c r="O4" s="146" t="s">
        <v>240</v>
      </c>
      <c r="P4" s="207">
        <f>+B4/$B$26*100</f>
        <v>53.059323825720881</v>
      </c>
      <c r="Q4" s="207">
        <f>+C4/$C$26*100</f>
        <v>55.571563752704009</v>
      </c>
      <c r="R4" s="207">
        <f>+D4/$D$26*100</f>
        <v>44.584701279511613</v>
      </c>
      <c r="S4" s="207">
        <f>+E4/$E$26*100</f>
        <v>45.147713446587773</v>
      </c>
      <c r="T4" s="207">
        <f>+F4/$F$26*100</f>
        <v>35.398366120108683</v>
      </c>
      <c r="U4" s="207">
        <f>+G4/$G$26*100</f>
        <v>31.810897899812772</v>
      </c>
      <c r="V4" s="207">
        <f>+H4/$H$26*100</f>
        <v>32.648779975973888</v>
      </c>
      <c r="W4" s="207">
        <f>+I4/$I$26*100</f>
        <v>34.088503036716446</v>
      </c>
      <c r="X4" s="207">
        <f>+J4/$J$26*100</f>
        <v>55.548619132790137</v>
      </c>
      <c r="Y4" s="207">
        <f>+K4/$K$26*100</f>
        <v>45.624054200170065</v>
      </c>
      <c r="Z4" s="207">
        <f>+L4/$L$26*100</f>
        <v>43.956807642610158</v>
      </c>
    </row>
    <row r="5" spans="1:26" s="141" customFormat="1" x14ac:dyDescent="0.25">
      <c r="A5" s="146" t="s">
        <v>116</v>
      </c>
      <c r="B5" s="147">
        <v>0</v>
      </c>
      <c r="C5" s="147">
        <v>0</v>
      </c>
      <c r="D5" s="147">
        <v>0</v>
      </c>
      <c r="E5" s="147">
        <v>0</v>
      </c>
      <c r="F5" s="147">
        <v>0</v>
      </c>
      <c r="G5" s="147"/>
      <c r="H5" s="147">
        <v>0</v>
      </c>
      <c r="I5" s="147">
        <v>0</v>
      </c>
      <c r="J5" s="147">
        <v>0</v>
      </c>
      <c r="K5" s="147">
        <v>0</v>
      </c>
      <c r="L5" s="147">
        <v>0</v>
      </c>
      <c r="O5" s="146" t="s">
        <v>116</v>
      </c>
      <c r="P5" s="207">
        <f t="shared" ref="P5:P26" si="0">+B5/$B$26*100</f>
        <v>0</v>
      </c>
      <c r="Q5" s="207">
        <f t="shared" ref="Q5:Q26" si="1">+C5/$C$26*100</f>
        <v>0</v>
      </c>
      <c r="R5" s="207">
        <f t="shared" ref="R5:R26" si="2">+D5/$D$26*100</f>
        <v>0</v>
      </c>
      <c r="S5" s="207">
        <f t="shared" ref="S5:S26" si="3">+E5/$E$26*100</f>
        <v>0</v>
      </c>
      <c r="T5" s="207">
        <f t="shared" ref="T5:T26" si="4">+F5/$F$26*100</f>
        <v>0</v>
      </c>
      <c r="U5" s="207">
        <f t="shared" ref="U5:U26" si="5">+G5/$G$26*100</f>
        <v>0</v>
      </c>
      <c r="V5" s="207">
        <f t="shared" ref="V5:V26" si="6">+H5/$H$26*100</f>
        <v>0</v>
      </c>
      <c r="W5" s="207">
        <f t="shared" ref="W5:W26" si="7">+I5/$I$26*100</f>
        <v>0</v>
      </c>
      <c r="X5" s="207">
        <f t="shared" ref="X5:X26" si="8">+J5/$J$26*100</f>
        <v>0</v>
      </c>
      <c r="Y5" s="207">
        <f t="shared" ref="Y5:Y26" si="9">+K5/$K$26*100</f>
        <v>0</v>
      </c>
      <c r="Z5" s="207">
        <f t="shared" ref="Z5:Z26" si="10">+L5/$L$26*100</f>
        <v>0</v>
      </c>
    </row>
    <row r="6" spans="1:26" s="141" customFormat="1" x14ac:dyDescent="0.25">
      <c r="A6" s="146" t="s">
        <v>95</v>
      </c>
      <c r="B6" s="147">
        <v>1783.2738990000003</v>
      </c>
      <c r="C6" s="147">
        <v>1213.49044</v>
      </c>
      <c r="D6" s="147">
        <v>452.87659378259013</v>
      </c>
      <c r="E6" s="147">
        <v>1007.632977</v>
      </c>
      <c r="F6" s="147">
        <v>753.44913682101173</v>
      </c>
      <c r="G6" s="147">
        <v>872.58734300000003</v>
      </c>
      <c r="H6" s="147">
        <v>677.57119999999998</v>
      </c>
      <c r="I6" s="147">
        <v>900.83314800000005</v>
      </c>
      <c r="J6" s="147">
        <v>571.82337711126593</v>
      </c>
      <c r="K6" s="147">
        <v>676.33351632597487</v>
      </c>
      <c r="L6" s="147">
        <v>612.96418091137355</v>
      </c>
      <c r="O6" s="146" t="s">
        <v>95</v>
      </c>
      <c r="P6" s="207">
        <f t="shared" si="0"/>
        <v>2.0357013158638728</v>
      </c>
      <c r="Q6" s="207">
        <f t="shared" si="1"/>
        <v>1.0076593667169718</v>
      </c>
      <c r="R6" s="207">
        <f t="shared" si="2"/>
        <v>0.25932549562631413</v>
      </c>
      <c r="S6" s="207">
        <f t="shared" si="3"/>
        <v>0.47927181960459292</v>
      </c>
      <c r="T6" s="207">
        <f t="shared" si="4"/>
        <v>0.49776374165052722</v>
      </c>
      <c r="U6" s="207">
        <f t="shared" si="5"/>
        <v>0.52357731239578809</v>
      </c>
      <c r="V6" s="207">
        <f t="shared" si="6"/>
        <v>0.39504946140911129</v>
      </c>
      <c r="W6" s="207">
        <f t="shared" si="7"/>
        <v>0.37092521499787778</v>
      </c>
      <c r="X6" s="207">
        <f t="shared" si="8"/>
        <v>0.18004887249691828</v>
      </c>
      <c r="Y6" s="207">
        <f t="shared" si="9"/>
        <v>0.16658907725761607</v>
      </c>
      <c r="Z6" s="207">
        <f t="shared" si="10"/>
        <v>0.15780607043753359</v>
      </c>
    </row>
    <row r="7" spans="1:26" s="141" customFormat="1" x14ac:dyDescent="0.25">
      <c r="A7" s="146" t="s">
        <v>243</v>
      </c>
      <c r="B7" s="147">
        <v>6724.4850660000002</v>
      </c>
      <c r="C7" s="147">
        <v>8242.004234</v>
      </c>
      <c r="D7" s="147">
        <v>37279.948885121245</v>
      </c>
      <c r="E7" s="147">
        <v>33548.001291</v>
      </c>
      <c r="F7" s="147">
        <v>20677.139509310789</v>
      </c>
      <c r="G7" s="147">
        <f>SUM(G8:G11)</f>
        <v>22643.114844</v>
      </c>
      <c r="H7" s="147">
        <f>SUM(H8:H11)</f>
        <v>19422.316675999999</v>
      </c>
      <c r="I7" s="147">
        <v>41472.138332000002</v>
      </c>
      <c r="J7" s="147">
        <v>32551.953850605223</v>
      </c>
      <c r="K7" s="147">
        <v>31047.100284041811</v>
      </c>
      <c r="L7" s="147">
        <v>28550.531475248783</v>
      </c>
      <c r="O7" s="146" t="s">
        <v>243</v>
      </c>
      <c r="P7" s="207">
        <f t="shared" si="0"/>
        <v>7.6763547680698485</v>
      </c>
      <c r="Q7" s="207">
        <f t="shared" si="1"/>
        <v>6.8440034574240558</v>
      </c>
      <c r="R7" s="207">
        <f t="shared" si="2"/>
        <v>21.34718674862409</v>
      </c>
      <c r="S7" s="207">
        <f t="shared" si="3"/>
        <v>15.956813631393091</v>
      </c>
      <c r="T7" s="207">
        <f t="shared" si="4"/>
        <v>13.660285513379671</v>
      </c>
      <c r="U7" s="207">
        <f t="shared" si="5"/>
        <v>13.586515217526705</v>
      </c>
      <c r="V7" s="207">
        <f t="shared" si="6"/>
        <v>11.323940188383155</v>
      </c>
      <c r="W7" s="207">
        <f t="shared" si="7"/>
        <v>17.076482877402764</v>
      </c>
      <c r="X7" s="207">
        <f t="shared" si="8"/>
        <v>10.249568001192019</v>
      </c>
      <c r="Y7" s="207">
        <f t="shared" si="9"/>
        <v>7.6472741081049369</v>
      </c>
      <c r="Z7" s="207">
        <f t="shared" si="10"/>
        <v>7.350261762952111</v>
      </c>
    </row>
    <row r="8" spans="1:26" s="158" customFormat="1" x14ac:dyDescent="0.25">
      <c r="A8" s="156" t="s">
        <v>286</v>
      </c>
      <c r="B8" s="157">
        <v>601.43613800000003</v>
      </c>
      <c r="C8" s="157">
        <v>1254.9094790000001</v>
      </c>
      <c r="D8" s="157">
        <v>6322.0753446276567</v>
      </c>
      <c r="E8" s="157">
        <v>4660.0648689999998</v>
      </c>
      <c r="F8" s="157">
        <v>4429.5351695959725</v>
      </c>
      <c r="G8" s="157">
        <v>5425.3646930000004</v>
      </c>
      <c r="H8" s="157">
        <v>5361.6910799999996</v>
      </c>
      <c r="I8" s="157">
        <v>1132.7161160000001</v>
      </c>
      <c r="J8" s="157">
        <v>932.43786599999999</v>
      </c>
      <c r="K8" s="157">
        <v>3253.4269226486635</v>
      </c>
      <c r="L8" s="157">
        <v>3149.1534191307937</v>
      </c>
      <c r="O8" s="156" t="s">
        <v>286</v>
      </c>
      <c r="P8" s="208">
        <f t="shared" si="0"/>
        <v>0.68657110846587099</v>
      </c>
      <c r="Q8" s="208">
        <f t="shared" si="1"/>
        <v>1.0420529484321812</v>
      </c>
      <c r="R8" s="208">
        <f t="shared" si="2"/>
        <v>3.6201370188707989</v>
      </c>
      <c r="S8" s="208">
        <f t="shared" si="3"/>
        <v>2.2165191297039781</v>
      </c>
      <c r="T8" s="208">
        <f t="shared" si="4"/>
        <v>2.926358120328536</v>
      </c>
      <c r="U8" s="208">
        <f t="shared" si="5"/>
        <v>3.2553736740689123</v>
      </c>
      <c r="V8" s="208">
        <f t="shared" si="6"/>
        <v>3.1260673024414793</v>
      </c>
      <c r="W8" s="208">
        <f t="shared" si="7"/>
        <v>0.46640487174752709</v>
      </c>
      <c r="X8" s="208">
        <f t="shared" si="8"/>
        <v>0.29359482869491965</v>
      </c>
      <c r="Y8" s="208">
        <f t="shared" si="9"/>
        <v>0.8013581700243636</v>
      </c>
      <c r="Z8" s="208">
        <f t="shared" si="10"/>
        <v>0.81074154372130747</v>
      </c>
    </row>
    <row r="9" spans="1:26" s="158" customFormat="1" x14ac:dyDescent="0.25">
      <c r="A9" s="156" t="s">
        <v>287</v>
      </c>
      <c r="B9" s="157">
        <v>109.801063</v>
      </c>
      <c r="C9" s="157">
        <v>2087.716093</v>
      </c>
      <c r="D9" s="157">
        <v>30609.917388835824</v>
      </c>
      <c r="E9" s="157">
        <v>28396.600083000001</v>
      </c>
      <c r="F9" s="157">
        <v>16036.600463714818</v>
      </c>
      <c r="G9" s="157">
        <v>17100.390959</v>
      </c>
      <c r="H9" s="157">
        <v>13891.871158</v>
      </c>
      <c r="I9" s="157">
        <v>40057.724073999998</v>
      </c>
      <c r="J9" s="157">
        <v>31460.476690605221</v>
      </c>
      <c r="K9" s="157">
        <v>27489.082807393144</v>
      </c>
      <c r="L9" s="157">
        <v>25130.804366801432</v>
      </c>
      <c r="O9" s="156" t="s">
        <v>287</v>
      </c>
      <c r="P9" s="208">
        <f t="shared" si="0"/>
        <v>0.12534371111341655</v>
      </c>
      <c r="Q9" s="208">
        <f t="shared" si="1"/>
        <v>1.7335997110592898</v>
      </c>
      <c r="R9" s="208">
        <f t="shared" si="2"/>
        <v>17.527803615638167</v>
      </c>
      <c r="S9" s="208">
        <f t="shared" si="3"/>
        <v>13.506594665929978</v>
      </c>
      <c r="T9" s="208">
        <f t="shared" si="4"/>
        <v>10.594528363059979</v>
      </c>
      <c r="U9" s="208">
        <f t="shared" si="5"/>
        <v>10.260722678429286</v>
      </c>
      <c r="V9" s="208">
        <f t="shared" si="6"/>
        <v>8.0994827096143798</v>
      </c>
      <c r="W9" s="208">
        <f t="shared" si="7"/>
        <v>16.494086554721356</v>
      </c>
      <c r="X9" s="208">
        <f t="shared" si="8"/>
        <v>9.9058967910240945</v>
      </c>
      <c r="Y9" s="208">
        <f t="shared" si="9"/>
        <v>6.7708916222550197</v>
      </c>
      <c r="Z9" s="208">
        <f t="shared" si="10"/>
        <v>6.4698617106188534</v>
      </c>
    </row>
    <row r="10" spans="1:26" s="158" customFormat="1" x14ac:dyDescent="0.25">
      <c r="A10" s="156" t="s">
        <v>288</v>
      </c>
      <c r="B10" s="157">
        <v>22.467449999999999</v>
      </c>
      <c r="C10" s="157">
        <v>118.57080000000001</v>
      </c>
      <c r="D10" s="157">
        <v>107.73011084864702</v>
      </c>
      <c r="E10" s="157">
        <v>59.470999999999997</v>
      </c>
      <c r="F10" s="157">
        <v>6.6950000000000003</v>
      </c>
      <c r="G10" s="157">
        <v>1.7</v>
      </c>
      <c r="H10" s="157">
        <v>1</v>
      </c>
      <c r="I10" s="157">
        <v>24.557697000000001</v>
      </c>
      <c r="J10" s="157">
        <v>4.019895</v>
      </c>
      <c r="K10" s="157">
        <v>24.2151</v>
      </c>
      <c r="L10" s="157">
        <v>21.510742398693697</v>
      </c>
      <c r="O10" s="156" t="s">
        <v>288</v>
      </c>
      <c r="P10" s="208">
        <f t="shared" si="0"/>
        <v>2.5647780497854843E-2</v>
      </c>
      <c r="Q10" s="208">
        <f t="shared" si="1"/>
        <v>9.8458935728512775E-2</v>
      </c>
      <c r="R10" s="208">
        <f t="shared" si="2"/>
        <v>6.1688249676058071E-2</v>
      </c>
      <c r="S10" s="208">
        <f t="shared" si="3"/>
        <v>2.8286861421075487E-2</v>
      </c>
      <c r="T10" s="208">
        <f t="shared" si="4"/>
        <v>4.4230301522555863E-3</v>
      </c>
      <c r="U10" s="208">
        <f t="shared" si="5"/>
        <v>1.0200485237531571E-3</v>
      </c>
      <c r="V10" s="208">
        <f t="shared" si="6"/>
        <v>5.8303756329830905E-4</v>
      </c>
      <c r="W10" s="208">
        <f t="shared" si="7"/>
        <v>1.0111827101168949E-2</v>
      </c>
      <c r="X10" s="208">
        <f t="shared" si="8"/>
        <v>1.2657362242907498E-3</v>
      </c>
      <c r="Y10" s="208">
        <f t="shared" si="9"/>
        <v>5.9644702906555816E-3</v>
      </c>
      <c r="Z10" s="208">
        <f t="shared" si="10"/>
        <v>5.5378859578463701E-3</v>
      </c>
    </row>
    <row r="11" spans="1:26" s="158" customFormat="1" x14ac:dyDescent="0.25">
      <c r="A11" s="156" t="s">
        <v>289</v>
      </c>
      <c r="B11" s="157">
        <v>5990.7804150000002</v>
      </c>
      <c r="C11" s="157">
        <v>4780.8078619999997</v>
      </c>
      <c r="D11" s="157">
        <v>240.22604080911569</v>
      </c>
      <c r="E11" s="157">
        <v>431.86533900000001</v>
      </c>
      <c r="F11" s="157">
        <v>204.308876</v>
      </c>
      <c r="G11" s="157">
        <v>115.659192</v>
      </c>
      <c r="H11" s="157">
        <v>167.75443799999999</v>
      </c>
      <c r="I11" s="157">
        <v>257.140445</v>
      </c>
      <c r="J11" s="157">
        <v>155.01939899999999</v>
      </c>
      <c r="K11" s="157">
        <v>280.37545399999999</v>
      </c>
      <c r="L11" s="157">
        <v>249.06294691786505</v>
      </c>
      <c r="O11" s="156" t="s">
        <v>289</v>
      </c>
      <c r="P11" s="208">
        <f t="shared" si="0"/>
        <v>6.8387921679927066</v>
      </c>
      <c r="Q11" s="208">
        <f t="shared" si="1"/>
        <v>3.9698918622040722</v>
      </c>
      <c r="R11" s="208">
        <f t="shared" si="2"/>
        <v>0.13755786443906509</v>
      </c>
      <c r="S11" s="208">
        <f t="shared" si="3"/>
        <v>0.20541297433806036</v>
      </c>
      <c r="T11" s="208">
        <f t="shared" si="4"/>
        <v>0.13497599983890182</v>
      </c>
      <c r="U11" s="208">
        <f t="shared" si="5"/>
        <v>6.9398816504754685E-2</v>
      </c>
      <c r="V11" s="208">
        <f t="shared" si="6"/>
        <v>9.780713876399727E-2</v>
      </c>
      <c r="W11" s="208">
        <f t="shared" si="7"/>
        <v>0.10587962383270888</v>
      </c>
      <c r="X11" s="208">
        <f t="shared" si="8"/>
        <v>4.8810645248714514E-2</v>
      </c>
      <c r="Y11" s="208">
        <f t="shared" si="9"/>
        <v>6.9059845534896427E-2</v>
      </c>
      <c r="Z11" s="208">
        <f t="shared" si="10"/>
        <v>6.4120622654104287E-2</v>
      </c>
    </row>
    <row r="12" spans="1:26" s="141" customFormat="1" x14ac:dyDescent="0.25">
      <c r="A12" s="146" t="s">
        <v>290</v>
      </c>
      <c r="B12" s="147">
        <v>0</v>
      </c>
      <c r="C12" s="147">
        <v>0</v>
      </c>
      <c r="D12" s="147">
        <v>27.872146000000001</v>
      </c>
      <c r="E12" s="147">
        <v>2085.826016</v>
      </c>
      <c r="F12" s="147">
        <v>409.22577046560787</v>
      </c>
      <c r="G12" s="147">
        <v>473.466658</v>
      </c>
      <c r="H12" s="147">
        <v>318.67034699999999</v>
      </c>
      <c r="I12" s="147">
        <v>1160.44327</v>
      </c>
      <c r="J12" s="147">
        <v>1260.8792506355651</v>
      </c>
      <c r="K12" s="147">
        <v>1906.1675311374918</v>
      </c>
      <c r="L12" s="147">
        <v>1817.676148415379</v>
      </c>
      <c r="O12" s="146" t="s">
        <v>290</v>
      </c>
      <c r="P12" s="207">
        <f t="shared" si="0"/>
        <v>0</v>
      </c>
      <c r="Q12" s="207">
        <f t="shared" si="1"/>
        <v>0</v>
      </c>
      <c r="R12" s="207">
        <f t="shared" si="2"/>
        <v>1.5960105191678051E-2</v>
      </c>
      <c r="S12" s="207">
        <f t="shared" si="3"/>
        <v>0.9921049160610379</v>
      </c>
      <c r="T12" s="207">
        <f t="shared" si="4"/>
        <v>0.27035368511566948</v>
      </c>
      <c r="U12" s="207">
        <f t="shared" si="5"/>
        <v>0.28409350914072995</v>
      </c>
      <c r="V12" s="207">
        <f t="shared" si="6"/>
        <v>0.18579678261030663</v>
      </c>
      <c r="W12" s="207">
        <f t="shared" si="7"/>
        <v>0.47782174798211391</v>
      </c>
      <c r="X12" s="207">
        <f t="shared" si="8"/>
        <v>0.3970105044997469</v>
      </c>
      <c r="Y12" s="207">
        <f t="shared" si="9"/>
        <v>0.46951198254320103</v>
      </c>
      <c r="Z12" s="207">
        <f t="shared" si="10"/>
        <v>0.46795610451980929</v>
      </c>
    </row>
    <row r="13" spans="1:26" s="141" customFormat="1" x14ac:dyDescent="0.25">
      <c r="A13" s="146" t="s">
        <v>291</v>
      </c>
      <c r="B13" s="147">
        <f t="shared" ref="B13:C13" si="11">SUM(B14:B16)</f>
        <v>483.97142099999996</v>
      </c>
      <c r="C13" s="147">
        <f t="shared" si="11"/>
        <v>1272.9527889999999</v>
      </c>
      <c r="D13" s="147">
        <v>1580.3928830905672</v>
      </c>
      <c r="E13" s="147">
        <v>3486.8037159999999</v>
      </c>
      <c r="F13" s="147">
        <v>2477.7880661358272</v>
      </c>
      <c r="G13" s="147">
        <v>0</v>
      </c>
      <c r="H13" s="147">
        <v>0</v>
      </c>
      <c r="I13" s="147">
        <v>4929.9998560000004</v>
      </c>
      <c r="J13" s="147">
        <v>4897.6098580259631</v>
      </c>
      <c r="K13" s="147">
        <v>15311.68245391759</v>
      </c>
      <c r="L13" s="147">
        <v>14161.833699430947</v>
      </c>
      <c r="O13" s="146" t="s">
        <v>291</v>
      </c>
      <c r="P13" s="207">
        <f t="shared" si="0"/>
        <v>0.55247893165636919</v>
      </c>
      <c r="Q13" s="207">
        <f t="shared" si="1"/>
        <v>1.0570357696632062</v>
      </c>
      <c r="R13" s="207">
        <f t="shared" si="2"/>
        <v>0.90496213166739303</v>
      </c>
      <c r="S13" s="207">
        <f t="shared" si="3"/>
        <v>1.6584677156426333</v>
      </c>
      <c r="T13" s="207">
        <f t="shared" si="4"/>
        <v>1.6369426926688309</v>
      </c>
      <c r="U13" s="207">
        <f t="shared" si="5"/>
        <v>0</v>
      </c>
      <c r="V13" s="207">
        <f t="shared" si="6"/>
        <v>0</v>
      </c>
      <c r="W13" s="207">
        <f t="shared" si="7"/>
        <v>2.0299666598484301</v>
      </c>
      <c r="X13" s="207">
        <f t="shared" si="8"/>
        <v>1.5421005299260149</v>
      </c>
      <c r="Y13" s="207">
        <f t="shared" si="9"/>
        <v>3.7714514949904734</v>
      </c>
      <c r="Z13" s="207">
        <f t="shared" si="10"/>
        <v>3.6459280915472654</v>
      </c>
    </row>
    <row r="14" spans="1:26" s="158" customFormat="1" x14ac:dyDescent="0.25">
      <c r="A14" s="156" t="s">
        <v>292</v>
      </c>
      <c r="B14" s="157">
        <v>183.17930599999997</v>
      </c>
      <c r="C14" s="157">
        <v>274.83885200000003</v>
      </c>
      <c r="D14" s="157">
        <v>258.13526948129345</v>
      </c>
      <c r="E14" s="157">
        <v>647.14930100000004</v>
      </c>
      <c r="F14" s="157">
        <v>465.33797499999997</v>
      </c>
      <c r="G14" s="157">
        <v>138.78940900000001</v>
      </c>
      <c r="H14" s="157">
        <v>275.01027900000003</v>
      </c>
      <c r="I14" s="157">
        <v>94.537169000000006</v>
      </c>
      <c r="J14" s="157">
        <v>600.34297200000003</v>
      </c>
      <c r="K14" s="157">
        <v>651.27109040953667</v>
      </c>
      <c r="L14" s="157">
        <v>580.70581847871301</v>
      </c>
      <c r="O14" s="156" t="s">
        <v>292</v>
      </c>
      <c r="P14" s="208">
        <f t="shared" si="0"/>
        <v>0.2091088500046682</v>
      </c>
      <c r="Q14" s="208">
        <f t="shared" si="1"/>
        <v>0.2282209520789793</v>
      </c>
      <c r="R14" s="208">
        <f t="shared" si="2"/>
        <v>0.14781301929903798</v>
      </c>
      <c r="S14" s="208">
        <f t="shared" si="3"/>
        <v>0.30781090945389972</v>
      </c>
      <c r="T14" s="208">
        <f t="shared" si="4"/>
        <v>0.3074240320260726</v>
      </c>
      <c r="U14" s="208">
        <f t="shared" si="5"/>
        <v>8.3277606919425373E-2</v>
      </c>
      <c r="V14" s="208">
        <f t="shared" si="6"/>
        <v>0.16034132295014816</v>
      </c>
      <c r="W14" s="208">
        <f t="shared" si="7"/>
        <v>3.8926431397943745E-2</v>
      </c>
      <c r="X14" s="208">
        <f t="shared" si="8"/>
        <v>0.18902877977130433</v>
      </c>
      <c r="Y14" s="208">
        <f t="shared" si="9"/>
        <v>0.16041590040555467</v>
      </c>
      <c r="Z14" s="208">
        <f t="shared" si="10"/>
        <v>0.14950123701859039</v>
      </c>
    </row>
    <row r="15" spans="1:26" s="158" customFormat="1" x14ac:dyDescent="0.25">
      <c r="A15" s="156" t="s">
        <v>293</v>
      </c>
      <c r="B15" s="157">
        <v>0</v>
      </c>
      <c r="C15" s="157">
        <v>24.14</v>
      </c>
      <c r="D15" s="157">
        <v>30.033159210149986</v>
      </c>
      <c r="E15" s="157">
        <v>337.22985799999998</v>
      </c>
      <c r="F15" s="157">
        <v>283.72146500000002</v>
      </c>
      <c r="G15" s="157">
        <v>380.12605100000002</v>
      </c>
      <c r="H15" s="157">
        <v>880.05335000000002</v>
      </c>
      <c r="I15" s="157">
        <v>808.476271</v>
      </c>
      <c r="J15" s="157">
        <v>580.25087394509694</v>
      </c>
      <c r="K15" s="157">
        <v>2308.1928290000001</v>
      </c>
      <c r="L15" s="157">
        <v>2087.8384660702873</v>
      </c>
      <c r="O15" s="156" t="s">
        <v>293</v>
      </c>
      <c r="P15" s="208">
        <f t="shared" si="0"/>
        <v>0</v>
      </c>
      <c r="Q15" s="208">
        <f t="shared" si="1"/>
        <v>2.0045396577287988E-2</v>
      </c>
      <c r="R15" s="208">
        <f t="shared" si="2"/>
        <v>1.7197541238209942E-2</v>
      </c>
      <c r="S15" s="208">
        <f t="shared" si="3"/>
        <v>0.16040043483874433</v>
      </c>
      <c r="T15" s="208">
        <f t="shared" si="4"/>
        <v>0.18743967058060168</v>
      </c>
      <c r="U15" s="208">
        <f t="shared" si="5"/>
        <v>0.22808648068392195</v>
      </c>
      <c r="V15" s="208">
        <f t="shared" si="6"/>
        <v>0.51310416075651399</v>
      </c>
      <c r="W15" s="208">
        <f t="shared" si="7"/>
        <v>0.33289653617559539</v>
      </c>
      <c r="X15" s="208">
        <f t="shared" si="8"/>
        <v>0.1827024214136625</v>
      </c>
      <c r="Y15" s="208">
        <f t="shared" si="9"/>
        <v>0.56853564733058126</v>
      </c>
      <c r="Z15" s="208">
        <f t="shared" si="10"/>
        <v>0.53750870654302929</v>
      </c>
    </row>
    <row r="16" spans="1:26" s="158" customFormat="1" x14ac:dyDescent="0.25">
      <c r="A16" s="156" t="s">
        <v>294</v>
      </c>
      <c r="B16" s="157">
        <v>300.79211499999997</v>
      </c>
      <c r="C16" s="157">
        <v>973.97393699999998</v>
      </c>
      <c r="D16" s="157">
        <v>1292.2244543991237</v>
      </c>
      <c r="E16" s="157">
        <v>2502.4245569999998</v>
      </c>
      <c r="F16" s="157">
        <v>1728.7286261358267</v>
      </c>
      <c r="G16" s="157">
        <v>2164.8372039999999</v>
      </c>
      <c r="H16" s="157">
        <v>3133.594885</v>
      </c>
      <c r="I16" s="157">
        <v>4026.9864160000002</v>
      </c>
      <c r="J16" s="157">
        <v>3717.0160120808659</v>
      </c>
      <c r="K16" s="157">
        <v>12352.218534508054</v>
      </c>
      <c r="L16" s="157">
        <v>11493.289414881947</v>
      </c>
      <c r="O16" s="156" t="s">
        <v>294</v>
      </c>
      <c r="P16" s="208">
        <f t="shared" si="0"/>
        <v>0.34337008165170096</v>
      </c>
      <c r="Q16" s="208">
        <f t="shared" si="1"/>
        <v>0.80876942100693905</v>
      </c>
      <c r="R16" s="208">
        <f t="shared" si="2"/>
        <v>0.7399515711301452</v>
      </c>
      <c r="S16" s="208">
        <f t="shared" si="3"/>
        <v>1.1902563713499892</v>
      </c>
      <c r="T16" s="208">
        <f t="shared" si="4"/>
        <v>1.1420789900621562</v>
      </c>
      <c r="U16" s="208">
        <f t="shared" si="5"/>
        <v>1.2989641141800659</v>
      </c>
      <c r="V16" s="208">
        <f t="shared" si="6"/>
        <v>1.8270035261144451</v>
      </c>
      <c r="W16" s="208">
        <f t="shared" si="7"/>
        <v>1.6581436922748911</v>
      </c>
      <c r="X16" s="208">
        <f t="shared" si="8"/>
        <v>1.1703693287410479</v>
      </c>
      <c r="Y16" s="208">
        <f t="shared" si="9"/>
        <v>3.0424999472543379</v>
      </c>
      <c r="Z16" s="208">
        <f t="shared" si="10"/>
        <v>2.9589181479856457</v>
      </c>
    </row>
    <row r="17" spans="1:26" s="141" customFormat="1" x14ac:dyDescent="0.25">
      <c r="A17" s="146" t="s">
        <v>97</v>
      </c>
      <c r="B17" s="147">
        <v>10652.790215999999</v>
      </c>
      <c r="C17" s="147">
        <v>13328.409014000001</v>
      </c>
      <c r="D17" s="147">
        <v>17347.884533361972</v>
      </c>
      <c r="E17" s="147">
        <v>20973.074559000001</v>
      </c>
      <c r="F17" s="147">
        <v>13382.467374340178</v>
      </c>
      <c r="G17" s="147">
        <v>16025.876953000001</v>
      </c>
      <c r="H17" s="147">
        <v>16668.165624000001</v>
      </c>
      <c r="I17" s="147">
        <v>18103.79244365</v>
      </c>
      <c r="J17" s="147">
        <v>17042.991630088272</v>
      </c>
      <c r="K17" s="147">
        <v>28291.198686608743</v>
      </c>
      <c r="L17" s="147">
        <v>27982.760135814711</v>
      </c>
      <c r="O17" s="146" t="s">
        <v>97</v>
      </c>
      <c r="P17" s="207">
        <f t="shared" si="0"/>
        <v>12.160722518561903</v>
      </c>
      <c r="Q17" s="207">
        <f t="shared" si="1"/>
        <v>11.067657184338442</v>
      </c>
      <c r="R17" s="207">
        <f t="shared" si="2"/>
        <v>9.93371884624678</v>
      </c>
      <c r="S17" s="207">
        <f t="shared" si="3"/>
        <v>9.9756596261088077</v>
      </c>
      <c r="T17" s="207">
        <f t="shared" si="4"/>
        <v>8.8410838996688952</v>
      </c>
      <c r="U17" s="207">
        <f t="shared" si="5"/>
        <v>9.6159836045631728</v>
      </c>
      <c r="V17" s="207">
        <f t="shared" si="6"/>
        <v>9.7181666700695999</v>
      </c>
      <c r="W17" s="207">
        <f t="shared" si="7"/>
        <v>7.4543805579830096</v>
      </c>
      <c r="X17" s="207">
        <f t="shared" si="8"/>
        <v>5.3662923724342999</v>
      </c>
      <c r="Y17" s="207">
        <f t="shared" si="9"/>
        <v>6.9684624078906161</v>
      </c>
      <c r="Z17" s="207">
        <f t="shared" si="10"/>
        <v>7.2040904746886927</v>
      </c>
    </row>
    <row r="18" spans="1:26" s="141" customFormat="1" x14ac:dyDescent="0.25">
      <c r="A18" s="146" t="s">
        <v>295</v>
      </c>
      <c r="B18" s="147">
        <v>854.55047399999989</v>
      </c>
      <c r="C18" s="147">
        <v>673.42892700000004</v>
      </c>
      <c r="D18" s="147">
        <v>1343.247509698755</v>
      </c>
      <c r="E18" s="147">
        <v>1533.16471</v>
      </c>
      <c r="F18" s="147">
        <v>519.50245901389405</v>
      </c>
      <c r="G18" s="147">
        <v>309.30594400000001</v>
      </c>
      <c r="H18" s="147">
        <v>271.74351799999999</v>
      </c>
      <c r="I18" s="147">
        <v>2739.5332320000002</v>
      </c>
      <c r="J18" s="147">
        <v>155.36958463428516</v>
      </c>
      <c r="K18" s="147">
        <v>639.68758713230227</v>
      </c>
      <c r="L18" s="147">
        <v>568.24687498481865</v>
      </c>
      <c r="O18" s="146" t="s">
        <v>295</v>
      </c>
      <c r="P18" s="207">
        <f t="shared" si="0"/>
        <v>0.9755144879142853</v>
      </c>
      <c r="Q18" s="207">
        <f t="shared" si="1"/>
        <v>0.55920256455395712</v>
      </c>
      <c r="R18" s="207">
        <f t="shared" si="2"/>
        <v>0.76916831424647791</v>
      </c>
      <c r="S18" s="207">
        <f t="shared" si="3"/>
        <v>0.72923639567946374</v>
      </c>
      <c r="T18" s="207">
        <f t="shared" si="4"/>
        <v>0.34320762365786039</v>
      </c>
      <c r="U18" s="207">
        <f t="shared" si="5"/>
        <v>0.18559239503839806</v>
      </c>
      <c r="V18" s="207">
        <f t="shared" si="6"/>
        <v>0.15843667857683019</v>
      </c>
      <c r="W18" s="207">
        <f t="shared" si="7"/>
        <v>1.1280246018138655</v>
      </c>
      <c r="X18" s="207">
        <f t="shared" si="8"/>
        <v>4.8920907492514661E-2</v>
      </c>
      <c r="Y18" s="207">
        <f t="shared" si="9"/>
        <v>0.15756274426914491</v>
      </c>
      <c r="Z18" s="207">
        <f t="shared" si="10"/>
        <v>0.14629371368231406</v>
      </c>
    </row>
    <row r="19" spans="1:26" s="141" customFormat="1" x14ac:dyDescent="0.25">
      <c r="A19" s="146" t="s">
        <v>96</v>
      </c>
      <c r="B19" s="147">
        <v>20038.721506000002</v>
      </c>
      <c r="C19" s="147">
        <v>28340.192758000005</v>
      </c>
      <c r="D19" s="147">
        <v>38232.650362243083</v>
      </c>
      <c r="E19" s="147">
        <v>51773.078737999997</v>
      </c>
      <c r="F19" s="147">
        <v>59076.640315130491</v>
      </c>
      <c r="G19" s="147">
        <f>SUM(G20:G23)</f>
        <v>70389.977738999994</v>
      </c>
      <c r="H19" s="147">
        <f>SUM(H20:H23)</f>
        <v>73145.85138800001</v>
      </c>
      <c r="I19" s="147">
        <v>89627.037295000002</v>
      </c>
      <c r="J19" s="147">
        <v>83768.509107914317</v>
      </c>
      <c r="K19" s="147">
        <v>141082.58967636502</v>
      </c>
      <c r="L19" s="147">
        <v>142387.65873428638</v>
      </c>
      <c r="O19" s="146" t="s">
        <v>96</v>
      </c>
      <c r="P19" s="207">
        <f t="shared" si="0"/>
        <v>22.875258680603771</v>
      </c>
      <c r="Q19" s="207">
        <f t="shared" si="1"/>
        <v>23.533156707162185</v>
      </c>
      <c r="R19" s="207">
        <f t="shared" si="2"/>
        <v>21.892721196927123</v>
      </c>
      <c r="S19" s="207">
        <f t="shared" si="3"/>
        <v>24.625412446473671</v>
      </c>
      <c r="T19" s="207">
        <f t="shared" si="4"/>
        <v>39.028791845822276</v>
      </c>
      <c r="U19" s="207">
        <f t="shared" si="5"/>
        <v>42.235995811579144</v>
      </c>
      <c r="V19" s="207">
        <f t="shared" si="6"/>
        <v>42.646778958639771</v>
      </c>
      <c r="W19" s="207">
        <f t="shared" si="7"/>
        <v>36.904645607324703</v>
      </c>
      <c r="X19" s="207">
        <f t="shared" si="8"/>
        <v>26.376021371880796</v>
      </c>
      <c r="Y19" s="207">
        <f t="shared" si="9"/>
        <v>34.750338204402667</v>
      </c>
      <c r="Z19" s="207">
        <f t="shared" si="10"/>
        <v>36.657340842086008</v>
      </c>
    </row>
    <row r="20" spans="1:26" s="158" customFormat="1" x14ac:dyDescent="0.25">
      <c r="A20" s="156" t="s">
        <v>296</v>
      </c>
      <c r="B20" s="157">
        <v>6107.8417880000006</v>
      </c>
      <c r="C20" s="157">
        <v>10284.332609000001</v>
      </c>
      <c r="D20" s="157">
        <v>15871.308893446268</v>
      </c>
      <c r="E20" s="157">
        <v>20703.850428999998</v>
      </c>
      <c r="F20" s="157">
        <v>22574.559956999998</v>
      </c>
      <c r="G20" s="157">
        <v>28159.723622000001</v>
      </c>
      <c r="H20" s="157">
        <v>32200.109772</v>
      </c>
      <c r="I20" s="157">
        <v>31959.639896000001</v>
      </c>
      <c r="J20" s="157">
        <v>29521.773102637711</v>
      </c>
      <c r="K20" s="157">
        <v>49269.810479669235</v>
      </c>
      <c r="L20" s="157">
        <v>49551.968887223571</v>
      </c>
      <c r="O20" s="156" t="s">
        <v>296</v>
      </c>
      <c r="P20" s="208">
        <f t="shared" si="0"/>
        <v>6.9724239063289009</v>
      </c>
      <c r="Q20" s="208">
        <f t="shared" si="1"/>
        <v>8.5399140712568293</v>
      </c>
      <c r="R20" s="208">
        <f t="shared" si="2"/>
        <v>9.0882043840118296</v>
      </c>
      <c r="S20" s="208">
        <f t="shared" si="3"/>
        <v>9.8476055214776483</v>
      </c>
      <c r="T20" s="208">
        <f t="shared" si="4"/>
        <v>14.913810211159456</v>
      </c>
      <c r="U20" s="208">
        <f t="shared" si="5"/>
        <v>16.896637947010593</v>
      </c>
      <c r="V20" s="208">
        <f t="shared" si="6"/>
        <v>18.773873539404949</v>
      </c>
      <c r="W20" s="208">
        <f t="shared" si="7"/>
        <v>13.159635972541444</v>
      </c>
      <c r="X20" s="208">
        <f t="shared" si="8"/>
        <v>9.2954611056509862</v>
      </c>
      <c r="Y20" s="208">
        <f t="shared" si="9"/>
        <v>12.135746737870923</v>
      </c>
      <c r="Z20" s="208">
        <f t="shared" si="10"/>
        <v>12.757028446440795</v>
      </c>
    </row>
    <row r="21" spans="1:26" s="158" customFormat="1" x14ac:dyDescent="0.25">
      <c r="A21" s="156" t="s">
        <v>297</v>
      </c>
      <c r="B21" s="157">
        <v>3763.621048</v>
      </c>
      <c r="C21" s="157">
        <v>10924.31682</v>
      </c>
      <c r="D21" s="157">
        <v>18147.796248632654</v>
      </c>
      <c r="E21" s="157">
        <v>17397.10499</v>
      </c>
      <c r="F21" s="157">
        <v>20971.959970941243</v>
      </c>
      <c r="G21" s="157">
        <v>29381.181603000001</v>
      </c>
      <c r="H21" s="157">
        <v>30666.334834000001</v>
      </c>
      <c r="I21" s="157">
        <v>30341.831039000001</v>
      </c>
      <c r="J21" s="157">
        <v>36331.76955699399</v>
      </c>
      <c r="K21" s="157">
        <v>34995.362185853723</v>
      </c>
      <c r="L21" s="157">
        <v>35446.283662838272</v>
      </c>
      <c r="O21" s="156" t="s">
        <v>297</v>
      </c>
      <c r="P21" s="208">
        <f t="shared" si="0"/>
        <v>4.2963721524343166</v>
      </c>
      <c r="Q21" s="208">
        <f t="shared" si="1"/>
        <v>9.071344780150687</v>
      </c>
      <c r="R21" s="208">
        <f t="shared" si="2"/>
        <v>10.391763057115067</v>
      </c>
      <c r="S21" s="208">
        <f t="shared" si="3"/>
        <v>8.2747809517248889</v>
      </c>
      <c r="T21" s="208">
        <f t="shared" si="4"/>
        <v>13.85505770027936</v>
      </c>
      <c r="U21" s="208">
        <f t="shared" si="5"/>
        <v>17.629547600155039</v>
      </c>
      <c r="V21" s="208">
        <f t="shared" si="6"/>
        <v>17.879625136905418</v>
      </c>
      <c r="W21" s="208">
        <f t="shared" si="7"/>
        <v>12.493490305676847</v>
      </c>
      <c r="X21" s="208">
        <f t="shared" si="8"/>
        <v>11.43971094291547</v>
      </c>
      <c r="Y21" s="208">
        <f t="shared" si="9"/>
        <v>8.6197784881440214</v>
      </c>
      <c r="Z21" s="208">
        <f t="shared" si="10"/>
        <v>9.1255556370844744</v>
      </c>
    </row>
    <row r="22" spans="1:26" s="158" customFormat="1" x14ac:dyDescent="0.25">
      <c r="A22" s="156" t="s">
        <v>298</v>
      </c>
      <c r="B22" s="157">
        <v>243.676334</v>
      </c>
      <c r="C22" s="157">
        <v>374.71437199999997</v>
      </c>
      <c r="D22" s="157">
        <v>1017.657466829188</v>
      </c>
      <c r="E22" s="157">
        <v>1378.0231630000001</v>
      </c>
      <c r="F22" s="157">
        <v>1515.0767089999999</v>
      </c>
      <c r="G22" s="157">
        <v>1695.463221</v>
      </c>
      <c r="H22" s="157">
        <v>2114.130721</v>
      </c>
      <c r="I22" s="157">
        <v>4273.1069509999998</v>
      </c>
      <c r="J22" s="157">
        <v>4496.7880096500649</v>
      </c>
      <c r="K22" s="157">
        <v>6163.8185613151763</v>
      </c>
      <c r="L22" s="157">
        <v>6231.223695422731</v>
      </c>
      <c r="O22" s="156" t="s">
        <v>298</v>
      </c>
      <c r="P22" s="208">
        <f t="shared" si="0"/>
        <v>0.27816940182147781</v>
      </c>
      <c r="Q22" s="208">
        <f t="shared" si="1"/>
        <v>0.31115568309649622</v>
      </c>
      <c r="R22" s="208">
        <f t="shared" si="2"/>
        <v>0.58272944679934069</v>
      </c>
      <c r="S22" s="208">
        <f t="shared" si="3"/>
        <v>0.65544467466182044</v>
      </c>
      <c r="T22" s="208">
        <f t="shared" si="4"/>
        <v>1.0009305402370667</v>
      </c>
      <c r="U22" s="208">
        <f t="shared" si="5"/>
        <v>1.017326326858131</v>
      </c>
      <c r="V22" s="208">
        <f t="shared" si="6"/>
        <v>1.2326176240659374</v>
      </c>
      <c r="W22" s="208">
        <f t="shared" si="7"/>
        <v>1.7594857804994992</v>
      </c>
      <c r="X22" s="208">
        <f t="shared" si="8"/>
        <v>1.4158945636068576</v>
      </c>
      <c r="Y22" s="208">
        <f t="shared" si="9"/>
        <v>1.518222624971848</v>
      </c>
      <c r="Z22" s="208">
        <f t="shared" si="10"/>
        <v>1.6042127028203683</v>
      </c>
    </row>
    <row r="23" spans="1:26" s="158" customFormat="1" x14ac:dyDescent="0.25">
      <c r="A23" s="156" t="s">
        <v>299</v>
      </c>
      <c r="B23" s="157">
        <v>9923.5823360000013</v>
      </c>
      <c r="C23" s="157">
        <v>6756.8289570000015</v>
      </c>
      <c r="D23" s="157">
        <v>3195.8877533349741</v>
      </c>
      <c r="E23" s="157">
        <v>12294.100156</v>
      </c>
      <c r="F23" s="157">
        <v>14015.043678189257</v>
      </c>
      <c r="G23" s="157">
        <v>11153.609293</v>
      </c>
      <c r="H23" s="157">
        <v>8165.2760609999996</v>
      </c>
      <c r="I23" s="157">
        <v>23052.459408999999</v>
      </c>
      <c r="J23" s="157">
        <v>13418.178438632563</v>
      </c>
      <c r="K23" s="157">
        <v>50653.598449526886</v>
      </c>
      <c r="L23" s="157">
        <v>51158.182488801816</v>
      </c>
      <c r="O23" s="156" t="s">
        <v>299</v>
      </c>
      <c r="P23" s="208">
        <f t="shared" si="0"/>
        <v>11.328293220019077</v>
      </c>
      <c r="Q23" s="208">
        <f t="shared" si="1"/>
        <v>5.6107421726581688</v>
      </c>
      <c r="R23" s="208">
        <f t="shared" si="2"/>
        <v>1.8300243090008865</v>
      </c>
      <c r="S23" s="208">
        <f t="shared" si="3"/>
        <v>5.847581298609315</v>
      </c>
      <c r="T23" s="208">
        <f t="shared" si="4"/>
        <v>9.2589933941463958</v>
      </c>
      <c r="U23" s="208">
        <f t="shared" si="5"/>
        <v>6.6924839375553784</v>
      </c>
      <c r="V23" s="208">
        <f t="shared" si="6"/>
        <v>4.7606626582634552</v>
      </c>
      <c r="W23" s="208">
        <f t="shared" si="7"/>
        <v>9.4920335486069103</v>
      </c>
      <c r="X23" s="208">
        <f t="shared" si="8"/>
        <v>4.2249547597074875</v>
      </c>
      <c r="Y23" s="208">
        <f t="shared" si="9"/>
        <v>12.476590353415874</v>
      </c>
      <c r="Z23" s="208">
        <f t="shared" si="10"/>
        <v>13.170544055740372</v>
      </c>
    </row>
    <row r="24" spans="1:26" s="141" customFormat="1" x14ac:dyDescent="0.25">
      <c r="A24" s="146" t="s">
        <v>300</v>
      </c>
      <c r="B24" s="147">
        <v>582.229285</v>
      </c>
      <c r="C24" s="147">
        <v>433.20019500000006</v>
      </c>
      <c r="D24" s="147">
        <v>510.38502024124369</v>
      </c>
      <c r="E24" s="147">
        <v>915.22758499999998</v>
      </c>
      <c r="F24" s="147">
        <v>489.22493929228142</v>
      </c>
      <c r="G24" s="147">
        <v>245.01509100000001</v>
      </c>
      <c r="H24" s="147">
        <v>724.82855500000005</v>
      </c>
      <c r="I24" s="147">
        <v>1139.625088</v>
      </c>
      <c r="J24" s="147">
        <v>925.52537716148754</v>
      </c>
      <c r="K24" s="147">
        <v>1805.6600456441508</v>
      </c>
      <c r="L24" s="147">
        <v>1606.2123903661902</v>
      </c>
      <c r="O24" s="146" t="s">
        <v>300</v>
      </c>
      <c r="P24" s="207">
        <f t="shared" si="0"/>
        <v>0.66464547160905973</v>
      </c>
      <c r="Q24" s="207">
        <f t="shared" si="1"/>
        <v>0.35972119743717856</v>
      </c>
      <c r="R24" s="207">
        <f t="shared" si="2"/>
        <v>0.29225588195853236</v>
      </c>
      <c r="S24" s="207">
        <f t="shared" si="3"/>
        <v>0.43532000244893454</v>
      </c>
      <c r="T24" s="207">
        <f t="shared" si="4"/>
        <v>0.32320487792758323</v>
      </c>
      <c r="U24" s="207">
        <f t="shared" si="5"/>
        <v>0.1470160481598797</v>
      </c>
      <c r="V24" s="207">
        <f t="shared" si="6"/>
        <v>0.42260227451623444</v>
      </c>
      <c r="W24" s="207">
        <f t="shared" si="7"/>
        <v>0.46924969593078891</v>
      </c>
      <c r="X24" s="207">
        <f t="shared" si="8"/>
        <v>0.29141830728754198</v>
      </c>
      <c r="Y24" s="207">
        <f t="shared" si="9"/>
        <v>0.44475578037126995</v>
      </c>
      <c r="Z24" s="207">
        <f t="shared" si="10"/>
        <v>0.4135152974761091</v>
      </c>
    </row>
    <row r="25" spans="1:26" s="158" customFormat="1" x14ac:dyDescent="0.25">
      <c r="A25" s="156"/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47"/>
      <c r="L25" s="165"/>
      <c r="O25" s="156"/>
      <c r="P25" s="207">
        <f t="shared" si="0"/>
        <v>0</v>
      </c>
      <c r="Q25" s="207">
        <f t="shared" si="1"/>
        <v>0</v>
      </c>
      <c r="R25" s="207">
        <f t="shared" si="2"/>
        <v>0</v>
      </c>
      <c r="S25" s="207">
        <f t="shared" si="3"/>
        <v>0</v>
      </c>
      <c r="T25" s="207">
        <f t="shared" si="4"/>
        <v>0</v>
      </c>
      <c r="U25" s="207">
        <f t="shared" si="5"/>
        <v>0</v>
      </c>
      <c r="V25" s="207">
        <f t="shared" si="6"/>
        <v>0</v>
      </c>
      <c r="W25" s="207">
        <f t="shared" si="7"/>
        <v>0</v>
      </c>
      <c r="X25" s="207">
        <f t="shared" si="8"/>
        <v>0</v>
      </c>
      <c r="Y25" s="207">
        <f t="shared" si="9"/>
        <v>0</v>
      </c>
      <c r="Z25" s="207">
        <f t="shared" si="10"/>
        <v>0</v>
      </c>
    </row>
    <row r="26" spans="1:26" s="141" customFormat="1" ht="15.75" thickBot="1" x14ac:dyDescent="0.3">
      <c r="A26" s="166" t="s">
        <v>117</v>
      </c>
      <c r="B26" s="167">
        <v>87599.977713</v>
      </c>
      <c r="C26" s="167">
        <v>120426.652109</v>
      </c>
      <c r="D26" s="167">
        <v>174636.35524490871</v>
      </c>
      <c r="E26" s="167">
        <v>210242.483656</v>
      </c>
      <c r="F26" s="167">
        <v>151366.81798530789</v>
      </c>
      <c r="G26" s="167">
        <v>166658.73832599999</v>
      </c>
      <c r="H26" s="167">
        <v>171515.53569600001</v>
      </c>
      <c r="I26" s="167">
        <v>242861.12444665001</v>
      </c>
      <c r="J26" s="167">
        <v>317593.42293079523</v>
      </c>
      <c r="K26" s="168">
        <f>+K4+K5+K6+K7+K12+K13+K17+K18+K19+K24</f>
        <v>405989.11252751685</v>
      </c>
      <c r="L26" s="168">
        <f>+L4+L5+L6+L7+L12+L13+L17+L18+L19+L24</f>
        <v>388428.77160039992</v>
      </c>
      <c r="O26" s="167" t="s">
        <v>117</v>
      </c>
      <c r="P26" s="167">
        <f t="shared" si="0"/>
        <v>100</v>
      </c>
      <c r="Q26" s="167">
        <f t="shared" si="1"/>
        <v>100</v>
      </c>
      <c r="R26" s="167">
        <f t="shared" si="2"/>
        <v>100</v>
      </c>
      <c r="S26" s="167">
        <f t="shared" si="3"/>
        <v>100</v>
      </c>
      <c r="T26" s="167">
        <f t="shared" si="4"/>
        <v>100</v>
      </c>
      <c r="U26" s="167">
        <f t="shared" si="5"/>
        <v>100</v>
      </c>
      <c r="V26" s="168">
        <f t="shared" si="6"/>
        <v>100</v>
      </c>
      <c r="W26" s="168">
        <f t="shared" si="7"/>
        <v>100</v>
      </c>
      <c r="X26" s="167">
        <f t="shared" si="8"/>
        <v>100</v>
      </c>
      <c r="Y26" s="167">
        <f t="shared" si="9"/>
        <v>100</v>
      </c>
      <c r="Z26" s="167">
        <f t="shared" si="10"/>
        <v>100</v>
      </c>
    </row>
    <row r="27" spans="1:26" s="141" customFormat="1" ht="15.75" thickTop="1" x14ac:dyDescent="0.2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47"/>
      <c r="L27" s="147"/>
      <c r="O27" s="150"/>
      <c r="P27" s="151"/>
      <c r="Q27" s="151"/>
      <c r="R27" s="151"/>
      <c r="S27" s="151"/>
      <c r="T27" s="151"/>
      <c r="U27" s="151"/>
      <c r="V27" s="151"/>
      <c r="W27" s="151"/>
      <c r="X27" s="151"/>
      <c r="Y27" s="147"/>
      <c r="Z27" s="147"/>
    </row>
    <row r="28" spans="1:26" s="141" customFormat="1" x14ac:dyDescent="0.2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47"/>
      <c r="L28" s="147"/>
      <c r="O28" s="150"/>
      <c r="P28" s="151"/>
      <c r="Q28" s="151"/>
      <c r="R28" s="151"/>
      <c r="S28" s="151"/>
      <c r="T28" s="151"/>
      <c r="U28" s="151"/>
      <c r="V28" s="151"/>
      <c r="W28" s="151"/>
      <c r="X28" s="151"/>
      <c r="Y28" s="147"/>
      <c r="Z28" s="147"/>
    </row>
    <row r="29" spans="1:26" s="158" customFormat="1" x14ac:dyDescent="0.25">
      <c r="A29" s="204" t="s">
        <v>385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O29" s="204" t="s">
        <v>396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58" customFormat="1" ht="15.75" thickBot="1" x14ac:dyDescent="0.3">
      <c r="A30" s="17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O30" s="17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41" customFormat="1" ht="15.75" thickTop="1" x14ac:dyDescent="0.25">
      <c r="A31" s="142" t="s">
        <v>11</v>
      </c>
      <c r="B31" s="145" t="s">
        <v>284</v>
      </c>
      <c r="C31" s="145" t="s">
        <v>45</v>
      </c>
      <c r="D31" s="145" t="s">
        <v>44</v>
      </c>
      <c r="E31" s="145" t="s">
        <v>42</v>
      </c>
      <c r="F31" s="145" t="s">
        <v>0</v>
      </c>
      <c r="G31" s="145" t="s">
        <v>1</v>
      </c>
      <c r="H31" s="145" t="s">
        <v>2</v>
      </c>
      <c r="I31" s="145" t="s">
        <v>3</v>
      </c>
      <c r="J31" s="145" t="s">
        <v>4</v>
      </c>
      <c r="K31" s="145" t="s">
        <v>252</v>
      </c>
      <c r="L31" s="140" t="s">
        <v>253</v>
      </c>
      <c r="M31" s="162"/>
      <c r="O31" s="142" t="s">
        <v>11</v>
      </c>
      <c r="P31" s="145" t="s">
        <v>284</v>
      </c>
      <c r="Q31" s="145" t="s">
        <v>45</v>
      </c>
      <c r="R31" s="145" t="s">
        <v>44</v>
      </c>
      <c r="S31" s="145" t="s">
        <v>42</v>
      </c>
      <c r="T31" s="145" t="s">
        <v>0</v>
      </c>
      <c r="U31" s="145" t="s">
        <v>1</v>
      </c>
      <c r="V31" s="145" t="s">
        <v>2</v>
      </c>
      <c r="W31" s="145" t="s">
        <v>3</v>
      </c>
      <c r="X31" s="145" t="s">
        <v>4</v>
      </c>
      <c r="Y31" s="145" t="s">
        <v>252</v>
      </c>
      <c r="Z31" s="215" t="s">
        <v>253</v>
      </c>
    </row>
    <row r="32" spans="1:26" s="141" customFormat="1" x14ac:dyDescent="0.25">
      <c r="A32" s="146" t="s">
        <v>301</v>
      </c>
      <c r="B32" s="147">
        <v>34287.664683000003</v>
      </c>
      <c r="C32" s="147">
        <v>32090.406899999998</v>
      </c>
      <c r="D32" s="147">
        <v>57286.238052034678</v>
      </c>
      <c r="E32" s="147">
        <v>89780.20216500001</v>
      </c>
      <c r="F32" s="147">
        <v>78340.397754498961</v>
      </c>
      <c r="G32" s="147">
        <v>76666.260416000005</v>
      </c>
      <c r="H32" s="147">
        <v>94506.267537000007</v>
      </c>
      <c r="I32" s="147">
        <v>112008.14039</v>
      </c>
      <c r="J32" s="147">
        <f>+J33+J34</f>
        <v>111416.37974505531</v>
      </c>
      <c r="K32" s="147">
        <v>171793.8107252309</v>
      </c>
      <c r="L32" s="147">
        <v>176703.9226581679</v>
      </c>
      <c r="M32" s="162"/>
      <c r="O32" s="146" t="s">
        <v>301</v>
      </c>
      <c r="P32" s="207">
        <f>+B32/$B$47*100</f>
        <v>40.333587673972673</v>
      </c>
      <c r="Q32" s="207">
        <f>+C32/$C$47*100</f>
        <v>27.506953061977857</v>
      </c>
      <c r="R32" s="207">
        <f>+D32/$D$47*100</f>
        <v>35.424974795028206</v>
      </c>
      <c r="S32" s="207">
        <f>+E32/$E$47*100</f>
        <v>42.681040164787582</v>
      </c>
      <c r="T32" s="207">
        <f>+F32/$F$47*100</f>
        <v>54.333563200533987</v>
      </c>
      <c r="U32" s="207">
        <f>+G32/$G$47*100</f>
        <v>47.963646693768432</v>
      </c>
      <c r="V32" s="207">
        <f>+H32/$H$47*100</f>
        <v>56.419132794628226</v>
      </c>
      <c r="W32" s="207">
        <f>+I32/$I$47*100</f>
        <v>47.833913888031105</v>
      </c>
      <c r="X32" s="207">
        <f>+J32/$J$47*100</f>
        <v>45.406537795591099</v>
      </c>
      <c r="Y32" s="207">
        <f>+K32/$K$47*100</f>
        <v>46.535415171060137</v>
      </c>
      <c r="Z32" s="207">
        <f>+L32/$L$47*100</f>
        <v>49.897738111336686</v>
      </c>
    </row>
    <row r="33" spans="1:26" s="158" customFormat="1" x14ac:dyDescent="0.25">
      <c r="A33" s="156" t="s">
        <v>302</v>
      </c>
      <c r="B33" s="157">
        <v>34229.261468000004</v>
      </c>
      <c r="C33" s="157">
        <v>31527.777774999999</v>
      </c>
      <c r="D33" s="157">
        <v>57078.646002034679</v>
      </c>
      <c r="E33" s="157">
        <v>89745.548349999997</v>
      </c>
      <c r="F33" s="157">
        <v>78295.36745549897</v>
      </c>
      <c r="G33" s="157">
        <v>76499.450450000004</v>
      </c>
      <c r="H33" s="157">
        <v>94441.450320999997</v>
      </c>
      <c r="I33" s="157">
        <v>111825.47222900001</v>
      </c>
      <c r="J33" s="157">
        <v>104149.43269805532</v>
      </c>
      <c r="K33" s="147">
        <v>160534.49590823089</v>
      </c>
      <c r="L33" s="147">
        <v>166566.30116461855</v>
      </c>
      <c r="M33" s="162"/>
      <c r="O33" s="156" t="s">
        <v>302</v>
      </c>
      <c r="P33" s="208">
        <f t="shared" ref="P33:P47" si="12">+B33/$B$47*100</f>
        <v>40.264886255709783</v>
      </c>
      <c r="Q33" s="208">
        <f t="shared" ref="Q33:Q47" si="13">+C33/$C$47*100</f>
        <v>27.02468392214103</v>
      </c>
      <c r="R33" s="208">
        <f t="shared" ref="R33:R47" si="14">+D33/$D$47*100</f>
        <v>35.296602896489176</v>
      </c>
      <c r="S33" s="208">
        <f t="shared" ref="S33:S47" si="15">+E33/$E$47*100</f>
        <v>42.664565921756136</v>
      </c>
      <c r="T33" s="208">
        <f t="shared" ref="T33:T47" si="16">+F33/$F$47*100</f>
        <v>54.302332103082549</v>
      </c>
      <c r="U33" s="208">
        <f t="shared" ref="U33:U47" si="17">+G33/$G$47*100</f>
        <v>47.859287693723168</v>
      </c>
      <c r="V33" s="208">
        <f t="shared" ref="V33:V47" si="18">+H33/$H$47*100</f>
        <v>56.380437677233488</v>
      </c>
      <c r="W33" s="208">
        <f t="shared" ref="W33:W47" si="19">+I33/$I$47*100</f>
        <v>47.7559040839853</v>
      </c>
      <c r="X33" s="208">
        <f t="shared" ref="X33:X47" si="20">+J33/$J$47*100</f>
        <v>42.444972301332541</v>
      </c>
      <c r="Y33" s="208">
        <f t="shared" ref="Y33:Y47" si="21">+K33/$K$47*100</f>
        <v>43.48549802131609</v>
      </c>
      <c r="Z33" s="208">
        <f t="shared" ref="Z33:Z47" si="22">+L33/$L$47*100</f>
        <v>47.035071710118558</v>
      </c>
    </row>
    <row r="34" spans="1:26" s="158" customFormat="1" x14ac:dyDescent="0.25">
      <c r="A34" s="156" t="s">
        <v>303</v>
      </c>
      <c r="B34" s="157">
        <v>58.403215000000003</v>
      </c>
      <c r="C34" s="157">
        <v>562.62912500000004</v>
      </c>
      <c r="D34" s="157">
        <v>207.59205</v>
      </c>
      <c r="E34" s="157">
        <v>34.653815000000002</v>
      </c>
      <c r="F34" s="157">
        <v>45.030298999999999</v>
      </c>
      <c r="G34" s="157">
        <v>166.809966</v>
      </c>
      <c r="H34" s="157">
        <v>64.817216000000002</v>
      </c>
      <c r="I34" s="157">
        <v>182.668161</v>
      </c>
      <c r="J34" s="157">
        <v>7266.9470469999997</v>
      </c>
      <c r="K34" s="147">
        <v>11259.314817</v>
      </c>
      <c r="L34" s="147">
        <v>10137.621493549343</v>
      </c>
      <c r="M34" s="162"/>
      <c r="O34" s="156" t="s">
        <v>303</v>
      </c>
      <c r="P34" s="208">
        <f t="shared" si="12"/>
        <v>6.8701418262886241E-2</v>
      </c>
      <c r="Q34" s="208">
        <f t="shared" si="13"/>
        <v>0.48226913983682373</v>
      </c>
      <c r="R34" s="208">
        <f t="shared" si="14"/>
        <v>0.12837189853902511</v>
      </c>
      <c r="S34" s="208">
        <f t="shared" si="15"/>
        <v>1.6474243031441033E-2</v>
      </c>
      <c r="T34" s="208">
        <f t="shared" si="16"/>
        <v>3.1231097451441453E-2</v>
      </c>
      <c r="U34" s="208">
        <f t="shared" si="17"/>
        <v>0.10435900004526345</v>
      </c>
      <c r="V34" s="208">
        <f t="shared" si="18"/>
        <v>3.8695117394731325E-2</v>
      </c>
      <c r="W34" s="208">
        <f t="shared" si="19"/>
        <v>7.8009804045805764E-2</v>
      </c>
      <c r="X34" s="208">
        <f t="shared" si="20"/>
        <v>2.9615654942585645</v>
      </c>
      <c r="Y34" s="208">
        <f t="shared" si="21"/>
        <v>3.049917149744044</v>
      </c>
      <c r="Z34" s="208">
        <f t="shared" si="22"/>
        <v>2.8626664012181227</v>
      </c>
    </row>
    <row r="35" spans="1:26" s="141" customFormat="1" x14ac:dyDescent="0.25">
      <c r="A35" s="146" t="s">
        <v>304</v>
      </c>
      <c r="B35" s="147">
        <v>28619.923535999998</v>
      </c>
      <c r="C35" s="147">
        <v>23906.00029</v>
      </c>
      <c r="D35" s="147">
        <v>31560.114722431823</v>
      </c>
      <c r="E35" s="147">
        <v>47470.785125000002</v>
      </c>
      <c r="F35" s="147">
        <v>30447.617332483456</v>
      </c>
      <c r="G35" s="147">
        <v>39194.109888999999</v>
      </c>
      <c r="H35" s="147">
        <v>31471.154997000001</v>
      </c>
      <c r="I35" s="147">
        <v>40349.68176765</v>
      </c>
      <c r="J35" s="147">
        <v>37661.895814052252</v>
      </c>
      <c r="K35" s="147">
        <v>70109.774487475806</v>
      </c>
      <c r="L35" s="147">
        <v>62798.144193890454</v>
      </c>
      <c r="M35" s="162"/>
      <c r="O35" s="146" t="s">
        <v>304</v>
      </c>
      <c r="P35" s="207">
        <f t="shared" si="12"/>
        <v>33.666457189018757</v>
      </c>
      <c r="Q35" s="207">
        <f t="shared" si="13"/>
        <v>20.49152040751029</v>
      </c>
      <c r="R35" s="207">
        <f t="shared" si="14"/>
        <v>19.5163150276131</v>
      </c>
      <c r="S35" s="207">
        <f t="shared" si="15"/>
        <v>22.567363825384472</v>
      </c>
      <c r="T35" s="207">
        <f t="shared" si="16"/>
        <v>21.117170553875042</v>
      </c>
      <c r="U35" s="207">
        <f t="shared" si="17"/>
        <v>24.520466095414299</v>
      </c>
      <c r="V35" s="207">
        <f t="shared" si="18"/>
        <v>18.787910254533308</v>
      </c>
      <c r="W35" s="207">
        <f t="shared" si="19"/>
        <v>17.231633311319086</v>
      </c>
      <c r="X35" s="207">
        <f t="shared" si="20"/>
        <v>15.348697378674903</v>
      </c>
      <c r="Y35" s="207">
        <f t="shared" si="21"/>
        <v>18.991298054051022</v>
      </c>
      <c r="Z35" s="207">
        <f t="shared" si="22"/>
        <v>17.732969963130945</v>
      </c>
    </row>
    <row r="36" spans="1:26" s="141" customFormat="1" x14ac:dyDescent="0.25">
      <c r="A36" s="146" t="s">
        <v>305</v>
      </c>
      <c r="B36" s="147">
        <v>1.7949999999999999</v>
      </c>
      <c r="C36" s="147">
        <v>55.302321999999997</v>
      </c>
      <c r="D36" s="147">
        <v>264.6481622441276</v>
      </c>
      <c r="E36" s="147">
        <v>13880.871453</v>
      </c>
      <c r="F36" s="147">
        <v>2867.0084870000001</v>
      </c>
      <c r="G36" s="147">
        <v>5672.0071150000003</v>
      </c>
      <c r="H36" s="147">
        <v>3268.1420170000001</v>
      </c>
      <c r="I36" s="147">
        <v>14326.082899999999</v>
      </c>
      <c r="J36" s="147">
        <v>32164.421182104648</v>
      </c>
      <c r="K36" s="147">
        <v>19567.852551372063</v>
      </c>
      <c r="L36" s="147">
        <v>18270.622091152069</v>
      </c>
      <c r="M36" s="162"/>
      <c r="O36" s="146" t="s">
        <v>305</v>
      </c>
      <c r="P36" s="207">
        <f t="shared" si="12"/>
        <v>2.1115112546780308E-3</v>
      </c>
      <c r="Q36" s="207">
        <f t="shared" si="13"/>
        <v>4.7403524056667076E-2</v>
      </c>
      <c r="R36" s="207">
        <f t="shared" si="14"/>
        <v>0.1636545668880027</v>
      </c>
      <c r="S36" s="207">
        <f t="shared" si="15"/>
        <v>6.5988939401019477</v>
      </c>
      <c r="T36" s="207">
        <f t="shared" si="16"/>
        <v>1.9884349746735352</v>
      </c>
      <c r="U36" s="207">
        <f t="shared" si="17"/>
        <v>3.5484989594148084</v>
      </c>
      <c r="V36" s="207">
        <f t="shared" si="18"/>
        <v>1.9510424361711094</v>
      </c>
      <c r="W36" s="207">
        <f t="shared" si="19"/>
        <v>6.118060824912825</v>
      </c>
      <c r="X36" s="207">
        <f t="shared" si="20"/>
        <v>13.108261185836653</v>
      </c>
      <c r="Y36" s="207">
        <f t="shared" si="21"/>
        <v>5.3005293883410562</v>
      </c>
      <c r="Z36" s="207">
        <f t="shared" si="22"/>
        <v>5.1592669960084114</v>
      </c>
    </row>
    <row r="37" spans="1:26" s="141" customFormat="1" x14ac:dyDescent="0.25">
      <c r="A37" s="146" t="s">
        <v>81</v>
      </c>
      <c r="B37" s="147">
        <v>96.547651999999999</v>
      </c>
      <c r="C37" s="147">
        <v>209.00416000000001</v>
      </c>
      <c r="D37" s="147">
        <v>123.596412</v>
      </c>
      <c r="E37" s="147">
        <v>71.752895999999993</v>
      </c>
      <c r="F37" s="147">
        <v>41.433788</v>
      </c>
      <c r="G37" s="147">
        <v>360.24253199999998</v>
      </c>
      <c r="H37" s="147">
        <v>11.618897</v>
      </c>
      <c r="I37" s="147"/>
      <c r="J37" s="147">
        <v>129.986649</v>
      </c>
      <c r="K37" s="147">
        <v>9.532</v>
      </c>
      <c r="L37" s="147">
        <v>8.4674602435814137</v>
      </c>
      <c r="M37" s="162"/>
      <c r="O37" s="146" t="s">
        <v>81</v>
      </c>
      <c r="P37" s="207">
        <f t="shared" si="12"/>
        <v>0.11357184056308518</v>
      </c>
      <c r="Q37" s="207">
        <f t="shared" si="13"/>
        <v>0.17915221944032469</v>
      </c>
      <c r="R37" s="207">
        <f t="shared" si="14"/>
        <v>7.643022004480203E-2</v>
      </c>
      <c r="S37" s="207">
        <f t="shared" si="15"/>
        <v>3.4110952774282222E-2</v>
      </c>
      <c r="T37" s="207">
        <f t="shared" si="16"/>
        <v>2.8736710604794463E-2</v>
      </c>
      <c r="U37" s="207">
        <f t="shared" si="17"/>
        <v>0.22537352722255105</v>
      </c>
      <c r="V37" s="207">
        <f t="shared" si="18"/>
        <v>6.9363451742865904E-3</v>
      </c>
      <c r="W37" s="207">
        <f t="shared" si="19"/>
        <v>0</v>
      </c>
      <c r="X37" s="207">
        <f t="shared" si="20"/>
        <v>5.2974649726066664E-2</v>
      </c>
      <c r="Y37" s="207">
        <f t="shared" si="21"/>
        <v>2.5820230399336412E-3</v>
      </c>
      <c r="Z37" s="207">
        <f t="shared" si="22"/>
        <v>2.3910454694303341E-3</v>
      </c>
    </row>
    <row r="38" spans="1:26" s="141" customFormat="1" x14ac:dyDescent="0.25">
      <c r="A38" s="146" t="s">
        <v>306</v>
      </c>
      <c r="B38" s="147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/>
      <c r="J38" s="147">
        <v>0</v>
      </c>
      <c r="K38" s="147">
        <v>31.176607000000001</v>
      </c>
      <c r="L38" s="147">
        <v>27.694783917568405</v>
      </c>
      <c r="M38" s="162"/>
      <c r="O38" s="146" t="s">
        <v>306</v>
      </c>
      <c r="P38" s="207">
        <f t="shared" si="12"/>
        <v>0</v>
      </c>
      <c r="Q38" s="207">
        <f t="shared" si="13"/>
        <v>0</v>
      </c>
      <c r="R38" s="207">
        <f t="shared" si="14"/>
        <v>0</v>
      </c>
      <c r="S38" s="207">
        <f t="shared" si="15"/>
        <v>0</v>
      </c>
      <c r="T38" s="207">
        <f t="shared" si="16"/>
        <v>0</v>
      </c>
      <c r="U38" s="207">
        <f t="shared" si="17"/>
        <v>0</v>
      </c>
      <c r="V38" s="207">
        <f t="shared" si="18"/>
        <v>0</v>
      </c>
      <c r="W38" s="207">
        <f t="shared" si="19"/>
        <v>0</v>
      </c>
      <c r="X38" s="207">
        <f t="shared" si="20"/>
        <v>0</v>
      </c>
      <c r="Y38" s="207">
        <f t="shared" si="21"/>
        <v>8.4451025578007165E-3</v>
      </c>
      <c r="Z38" s="207">
        <f t="shared" si="22"/>
        <v>7.8204663155224553E-3</v>
      </c>
    </row>
    <row r="39" spans="1:26" s="141" customFormat="1" x14ac:dyDescent="0.25">
      <c r="A39" s="146" t="s">
        <v>307</v>
      </c>
      <c r="B39" s="147">
        <v>21029.544548000002</v>
      </c>
      <c r="C39" s="147">
        <v>59435.979010000003</v>
      </c>
      <c r="D39" s="147">
        <v>71293.819449637827</v>
      </c>
      <c r="E39" s="147">
        <v>57878.559431000001</v>
      </c>
      <c r="F39" s="147">
        <v>31458.239563961546</v>
      </c>
      <c r="G39" s="147">
        <v>36102.416803</v>
      </c>
      <c r="H39" s="147">
        <v>36852.691335000003</v>
      </c>
      <c r="I39" s="147">
        <v>65619.169446</v>
      </c>
      <c r="J39" s="147">
        <f>+J40+J41</f>
        <v>62375.308495842568</v>
      </c>
      <c r="K39" s="147">
        <v>0</v>
      </c>
      <c r="L39" s="147">
        <v>0</v>
      </c>
      <c r="M39" s="162"/>
      <c r="O39" s="146" t="s">
        <v>307</v>
      </c>
      <c r="P39" s="207">
        <f t="shared" si="12"/>
        <v>24.737671305768817</v>
      </c>
      <c r="Q39" s="207">
        <f t="shared" si="13"/>
        <v>50.946773280733041</v>
      </c>
      <c r="R39" s="207">
        <f t="shared" si="14"/>
        <v>44.087059002733881</v>
      </c>
      <c r="S39" s="207">
        <f t="shared" si="15"/>
        <v>27.51516548397333</v>
      </c>
      <c r="T39" s="207">
        <f t="shared" si="16"/>
        <v>21.818095089105984</v>
      </c>
      <c r="U39" s="207">
        <f t="shared" si="17"/>
        <v>22.586253130573727</v>
      </c>
      <c r="V39" s="207">
        <f t="shared" si="18"/>
        <v>22.000624302031468</v>
      </c>
      <c r="W39" s="207">
        <f t="shared" si="19"/>
        <v>28.023156975511377</v>
      </c>
      <c r="X39" s="207">
        <f t="shared" si="20"/>
        <v>25.420380820207239</v>
      </c>
      <c r="Y39" s="207">
        <f t="shared" si="21"/>
        <v>0</v>
      </c>
      <c r="Z39" s="207">
        <f t="shared" si="22"/>
        <v>0</v>
      </c>
    </row>
    <row r="40" spans="1:26" s="158" customFormat="1" x14ac:dyDescent="0.25">
      <c r="A40" s="156" t="s">
        <v>308</v>
      </c>
      <c r="B40" s="157">
        <v>11834.963923000003</v>
      </c>
      <c r="C40" s="157">
        <v>25503.737612000001</v>
      </c>
      <c r="D40" s="157">
        <v>44291.28961232373</v>
      </c>
      <c r="E40" s="157">
        <v>21747.572337000001</v>
      </c>
      <c r="F40" s="157">
        <v>14398.28897625454</v>
      </c>
      <c r="G40" s="157">
        <v>23806.772583000002</v>
      </c>
      <c r="H40" s="157">
        <v>26398.926846999999</v>
      </c>
      <c r="I40" s="157">
        <v>49351.735085</v>
      </c>
      <c r="J40" s="157">
        <v>56835.717833842566</v>
      </c>
      <c r="K40" s="147">
        <v>92490.888644373859</v>
      </c>
      <c r="L40" s="147">
        <v>82740.848224999689</v>
      </c>
      <c r="M40" s="162"/>
      <c r="O40" s="156" t="s">
        <v>308</v>
      </c>
      <c r="P40" s="208">
        <f t="shared" si="12"/>
        <v>13.921815889762099</v>
      </c>
      <c r="Q40" s="208">
        <f t="shared" si="13"/>
        <v>21.861053852772532</v>
      </c>
      <c r="R40" s="208">
        <f t="shared" si="14"/>
        <v>27.389088051665745</v>
      </c>
      <c r="S40" s="208">
        <f t="shared" si="15"/>
        <v>10.338682538230842</v>
      </c>
      <c r="T40" s="208">
        <f t="shared" si="16"/>
        <v>9.9860399805788695</v>
      </c>
      <c r="U40" s="208">
        <f t="shared" si="17"/>
        <v>14.893900170610152</v>
      </c>
      <c r="V40" s="208">
        <f t="shared" si="18"/>
        <v>15.759849565886775</v>
      </c>
      <c r="W40" s="208">
        <f t="shared" si="19"/>
        <v>21.076027492833671</v>
      </c>
      <c r="X40" s="208">
        <f t="shared" si="20"/>
        <v>23.162780695864932</v>
      </c>
      <c r="Y40" s="208">
        <f t="shared" si="21"/>
        <v>25.053882234967485</v>
      </c>
      <c r="Z40" s="208">
        <f t="shared" si="22"/>
        <v>23.364400256284029</v>
      </c>
    </row>
    <row r="41" spans="1:26" s="158" customFormat="1" x14ac:dyDescent="0.25">
      <c r="A41" s="156" t="s">
        <v>309</v>
      </c>
      <c r="B41" s="157">
        <v>9194.5806250000005</v>
      </c>
      <c r="C41" s="157">
        <v>33932.241397999998</v>
      </c>
      <c r="D41" s="157">
        <v>27002.529837314105</v>
      </c>
      <c r="E41" s="157">
        <v>36130.987093999996</v>
      </c>
      <c r="F41" s="157">
        <v>17059.950587707008</v>
      </c>
      <c r="G41" s="157">
        <v>12295.64422</v>
      </c>
      <c r="H41" s="157">
        <v>10453.764488000001</v>
      </c>
      <c r="I41" s="157">
        <v>16267.434361</v>
      </c>
      <c r="J41" s="157">
        <v>5539.5906619999996</v>
      </c>
      <c r="K41" s="147">
        <v>8318.3249106615112</v>
      </c>
      <c r="L41" s="147">
        <v>7389.3291517225425</v>
      </c>
      <c r="M41" s="162"/>
      <c r="O41" s="156" t="s">
        <v>309</v>
      </c>
      <c r="P41" s="208">
        <f t="shared" si="12"/>
        <v>10.815855416006722</v>
      </c>
      <c r="Q41" s="208">
        <f t="shared" si="13"/>
        <v>29.085719427960505</v>
      </c>
      <c r="R41" s="208">
        <f t="shared" si="14"/>
        <v>16.697970951068136</v>
      </c>
      <c r="S41" s="208">
        <f t="shared" si="15"/>
        <v>17.176482945742489</v>
      </c>
      <c r="T41" s="208">
        <f t="shared" si="16"/>
        <v>11.832055108527117</v>
      </c>
      <c r="U41" s="208">
        <f t="shared" si="17"/>
        <v>7.6923529599635749</v>
      </c>
      <c r="V41" s="208">
        <f t="shared" si="18"/>
        <v>6.2407747361446901</v>
      </c>
      <c r="W41" s="208">
        <f t="shared" si="19"/>
        <v>6.9471294826777035</v>
      </c>
      <c r="X41" s="208">
        <f t="shared" si="20"/>
        <v>2.2576001243423063</v>
      </c>
      <c r="Y41" s="208">
        <f t="shared" si="21"/>
        <v>2.2532633836531648</v>
      </c>
      <c r="Z41" s="208">
        <f t="shared" si="22"/>
        <v>2.0866022965680551</v>
      </c>
    </row>
    <row r="42" spans="1:26" s="141" customFormat="1" x14ac:dyDescent="0.25">
      <c r="A42" s="146" t="s">
        <v>21</v>
      </c>
      <c r="B42" s="147">
        <v>365.89917000000003</v>
      </c>
      <c r="C42" s="147">
        <v>167.92587700000001</v>
      </c>
      <c r="D42" s="147">
        <v>512.00928769563563</v>
      </c>
      <c r="E42" s="147">
        <v>599.18800699999997</v>
      </c>
      <c r="F42" s="147">
        <v>591.12557454250407</v>
      </c>
      <c r="G42" s="147">
        <v>568.65363600000001</v>
      </c>
      <c r="H42" s="147">
        <v>974.40346799999998</v>
      </c>
      <c r="I42" s="147">
        <v>1357.2726399999999</v>
      </c>
      <c r="J42" s="147">
        <v>363.08655462513667</v>
      </c>
      <c r="K42" s="147">
        <v>812.59784912991097</v>
      </c>
      <c r="L42" s="147">
        <v>721.84641014763872</v>
      </c>
      <c r="M42" s="162"/>
      <c r="O42" s="146" t="s">
        <v>21</v>
      </c>
      <c r="P42" s="207">
        <f t="shared" si="12"/>
        <v>0.43041794737178279</v>
      </c>
      <c r="Q42" s="207">
        <f t="shared" si="13"/>
        <v>0.14394112330593312</v>
      </c>
      <c r="R42" s="207">
        <f t="shared" si="14"/>
        <v>0.31661908214260925</v>
      </c>
      <c r="S42" s="207">
        <f t="shared" si="15"/>
        <v>0.28485085549290284</v>
      </c>
      <c r="T42" s="207">
        <f t="shared" si="16"/>
        <v>0.40997952122361575</v>
      </c>
      <c r="U42" s="207">
        <f t="shared" si="17"/>
        <v>0.3557588688979364</v>
      </c>
      <c r="V42" s="207">
        <f t="shared" si="18"/>
        <v>0.58170743686512738</v>
      </c>
      <c r="W42" s="207">
        <f t="shared" si="19"/>
        <v>0.57963342984075616</v>
      </c>
      <c r="X42" s="207">
        <f t="shared" si="20"/>
        <v>0.14797198942724485</v>
      </c>
      <c r="Y42" s="207">
        <f t="shared" si="21"/>
        <v>0.22011606888941998</v>
      </c>
      <c r="Z42" s="207">
        <f t="shared" si="22"/>
        <v>0.20383533420383015</v>
      </c>
    </row>
    <row r="43" spans="1:26" s="141" customFormat="1" x14ac:dyDescent="0.25">
      <c r="A43" s="146" t="s">
        <v>310</v>
      </c>
      <c r="B43" s="147">
        <v>608.82822299999998</v>
      </c>
      <c r="C43" s="147">
        <v>798.27328399999988</v>
      </c>
      <c r="D43" s="147">
        <v>671.01727700000004</v>
      </c>
      <c r="E43" s="147">
        <v>670.12677800000006</v>
      </c>
      <c r="F43" s="147">
        <v>438.34864500000003</v>
      </c>
      <c r="G43" s="147">
        <v>1278.743829</v>
      </c>
      <c r="H43" s="147">
        <v>423.20166899999998</v>
      </c>
      <c r="I43" s="147">
        <v>500.17054300000001</v>
      </c>
      <c r="J43" s="147">
        <f>+J44+J45</f>
        <v>1264.1145472198707</v>
      </c>
      <c r="K43" s="147">
        <v>0</v>
      </c>
      <c r="L43" s="147">
        <v>0</v>
      </c>
      <c r="M43" s="162"/>
      <c r="O43" s="146" t="s">
        <v>310</v>
      </c>
      <c r="P43" s="207">
        <f t="shared" si="12"/>
        <v>0.71618253205020943</v>
      </c>
      <c r="Q43" s="207">
        <f t="shared" si="13"/>
        <v>0.68425638297590163</v>
      </c>
      <c r="R43" s="207">
        <f t="shared" si="14"/>
        <v>0.41494730554940285</v>
      </c>
      <c r="S43" s="207">
        <f t="shared" si="15"/>
        <v>0.31857477748549567</v>
      </c>
      <c r="T43" s="207">
        <f t="shared" si="16"/>
        <v>0.30401994998306175</v>
      </c>
      <c r="U43" s="207">
        <f t="shared" si="17"/>
        <v>0.80000272470825484</v>
      </c>
      <c r="V43" s="207">
        <f t="shared" si="18"/>
        <v>0.25264643059648267</v>
      </c>
      <c r="W43" s="207">
        <f t="shared" si="19"/>
        <v>0.21360157038485908</v>
      </c>
      <c r="X43" s="207">
        <f t="shared" si="20"/>
        <v>0.51517618053680281</v>
      </c>
      <c r="Y43" s="207">
        <f t="shared" si="21"/>
        <v>0</v>
      </c>
      <c r="Z43" s="207">
        <f t="shared" si="22"/>
        <v>0</v>
      </c>
    </row>
    <row r="44" spans="1:26" s="158" customFormat="1" x14ac:dyDescent="0.25">
      <c r="A44" s="156" t="s">
        <v>311</v>
      </c>
      <c r="B44" s="157">
        <v>0</v>
      </c>
      <c r="C44" s="157">
        <v>0</v>
      </c>
      <c r="D44" s="157">
        <v>0</v>
      </c>
      <c r="E44" s="157">
        <v>3</v>
      </c>
      <c r="F44" s="157">
        <v>0</v>
      </c>
      <c r="G44" s="157">
        <v>0</v>
      </c>
      <c r="H44" s="157">
        <v>0</v>
      </c>
      <c r="I44" s="157">
        <v>56.928409000000002</v>
      </c>
      <c r="J44" s="157">
        <v>3.8</v>
      </c>
      <c r="K44" s="147">
        <v>0</v>
      </c>
      <c r="L44" s="147">
        <v>0</v>
      </c>
      <c r="M44" s="162"/>
      <c r="O44" s="156" t="s">
        <v>311</v>
      </c>
      <c r="P44" s="208">
        <f t="shared" si="12"/>
        <v>0</v>
      </c>
      <c r="Q44" s="208">
        <f t="shared" si="13"/>
        <v>0</v>
      </c>
      <c r="R44" s="208">
        <f t="shared" si="14"/>
        <v>0</v>
      </c>
      <c r="S44" s="208">
        <f t="shared" si="15"/>
        <v>1.4261843636645228E-3</v>
      </c>
      <c r="T44" s="208">
        <f t="shared" si="16"/>
        <v>0</v>
      </c>
      <c r="U44" s="208">
        <f t="shared" si="17"/>
        <v>0</v>
      </c>
      <c r="V44" s="208">
        <f t="shared" si="18"/>
        <v>0</v>
      </c>
      <c r="W44" s="208">
        <f t="shared" si="19"/>
        <v>2.4311702742381501E-2</v>
      </c>
      <c r="X44" s="208">
        <f t="shared" si="20"/>
        <v>1.5486488074560128E-3</v>
      </c>
      <c r="Y44" s="208">
        <f t="shared" si="21"/>
        <v>0</v>
      </c>
      <c r="Z44" s="208">
        <f t="shared" si="22"/>
        <v>0</v>
      </c>
    </row>
    <row r="45" spans="1:26" s="158" customFormat="1" x14ac:dyDescent="0.25">
      <c r="A45" s="156" t="s">
        <v>312</v>
      </c>
      <c r="B45" s="157">
        <v>608.82822299999998</v>
      </c>
      <c r="C45" s="157">
        <v>798.27328399999988</v>
      </c>
      <c r="D45" s="157">
        <v>671.01727700000004</v>
      </c>
      <c r="E45" s="157">
        <v>667.12677800000006</v>
      </c>
      <c r="F45" s="157">
        <v>438.34864500000003</v>
      </c>
      <c r="G45" s="157">
        <v>1278.743829</v>
      </c>
      <c r="H45" s="157">
        <v>423.20166899999998</v>
      </c>
      <c r="I45" s="157">
        <v>443.24213400000002</v>
      </c>
      <c r="J45" s="157">
        <v>1260.3145472198707</v>
      </c>
      <c r="K45" s="147">
        <v>6033.9331605772013</v>
      </c>
      <c r="L45" s="147">
        <v>5471.2547505346574</v>
      </c>
      <c r="M45" s="162"/>
      <c r="O45" s="156" t="s">
        <v>312</v>
      </c>
      <c r="P45" s="208">
        <f t="shared" si="12"/>
        <v>0.71618253205020943</v>
      </c>
      <c r="Q45" s="208">
        <f t="shared" si="13"/>
        <v>0.68425638297590163</v>
      </c>
      <c r="R45" s="208">
        <f t="shared" si="14"/>
        <v>0.41494730554940285</v>
      </c>
      <c r="S45" s="208">
        <f t="shared" si="15"/>
        <v>0.31714859312183113</v>
      </c>
      <c r="T45" s="208">
        <f t="shared" si="16"/>
        <v>0.30401994998306175</v>
      </c>
      <c r="U45" s="208">
        <f t="shared" si="17"/>
        <v>0.80000272470825484</v>
      </c>
      <c r="V45" s="208">
        <f t="shared" si="18"/>
        <v>0.25264643059648267</v>
      </c>
      <c r="W45" s="208">
        <f t="shared" si="19"/>
        <v>0.18928986764247757</v>
      </c>
      <c r="X45" s="208">
        <f t="shared" si="20"/>
        <v>0.51362753172934672</v>
      </c>
      <c r="Y45" s="208">
        <f t="shared" si="21"/>
        <v>1.6344685734399862</v>
      </c>
      <c r="Z45" s="208">
        <f t="shared" si="22"/>
        <v>1.5449755306830812</v>
      </c>
    </row>
    <row r="46" spans="1:26" s="158" customFormat="1" x14ac:dyDescent="0.25">
      <c r="A46" s="156"/>
      <c r="B46" s="157"/>
      <c r="C46" s="157"/>
      <c r="D46" s="157"/>
      <c r="E46" s="157"/>
      <c r="F46" s="157"/>
      <c r="G46" s="157"/>
      <c r="H46" s="157">
        <v>0</v>
      </c>
      <c r="I46" s="157"/>
      <c r="J46" s="157">
        <v>0</v>
      </c>
      <c r="K46" s="147">
        <v>0</v>
      </c>
      <c r="L46" s="147">
        <v>0</v>
      </c>
      <c r="M46" s="162"/>
      <c r="O46" s="156"/>
      <c r="P46" s="208">
        <f t="shared" si="12"/>
        <v>0</v>
      </c>
      <c r="Q46" s="208">
        <f t="shared" si="13"/>
        <v>0</v>
      </c>
      <c r="R46" s="208">
        <f t="shared" si="14"/>
        <v>0</v>
      </c>
      <c r="S46" s="208">
        <f t="shared" si="15"/>
        <v>0</v>
      </c>
      <c r="T46" s="208">
        <f t="shared" si="16"/>
        <v>0</v>
      </c>
      <c r="U46" s="208">
        <f t="shared" si="17"/>
        <v>0</v>
      </c>
      <c r="V46" s="208">
        <f t="shared" si="18"/>
        <v>0</v>
      </c>
      <c r="W46" s="208">
        <f t="shared" si="19"/>
        <v>0</v>
      </c>
      <c r="X46" s="208">
        <f t="shared" si="20"/>
        <v>0</v>
      </c>
      <c r="Y46" s="208">
        <f t="shared" si="21"/>
        <v>0</v>
      </c>
      <c r="Z46" s="208">
        <f t="shared" si="22"/>
        <v>0</v>
      </c>
    </row>
    <row r="47" spans="1:26" s="141" customFormat="1" ht="15.75" thickBot="1" x14ac:dyDescent="0.3">
      <c r="A47" s="166" t="s">
        <v>117</v>
      </c>
      <c r="B47" s="167">
        <v>85010.202812000003</v>
      </c>
      <c r="C47" s="167">
        <v>116662.89184299999</v>
      </c>
      <c r="D47" s="167">
        <v>161711.44336304409</v>
      </c>
      <c r="E47" s="167">
        <v>210351.48585499998</v>
      </c>
      <c r="F47" s="167">
        <v>144184.17114548644</v>
      </c>
      <c r="G47" s="167">
        <v>159842.43422</v>
      </c>
      <c r="H47" s="167">
        <v>167507.47992000001</v>
      </c>
      <c r="I47" s="167">
        <v>234160.51768664998</v>
      </c>
      <c r="J47" s="167">
        <v>245375.19298789976</v>
      </c>
      <c r="K47" s="167">
        <v>369167.89093582123</v>
      </c>
      <c r="L47" s="167">
        <v>354132.12972477614</v>
      </c>
      <c r="M47" s="162"/>
      <c r="O47" s="166" t="s">
        <v>117</v>
      </c>
      <c r="P47" s="166">
        <f t="shared" si="12"/>
        <v>100</v>
      </c>
      <c r="Q47" s="166">
        <f t="shared" si="13"/>
        <v>100</v>
      </c>
      <c r="R47" s="166">
        <f t="shared" si="14"/>
        <v>100</v>
      </c>
      <c r="S47" s="166">
        <f t="shared" si="15"/>
        <v>100</v>
      </c>
      <c r="T47" s="166">
        <f t="shared" si="16"/>
        <v>100</v>
      </c>
      <c r="U47" s="166">
        <f t="shared" si="17"/>
        <v>100</v>
      </c>
      <c r="V47" s="166">
        <f t="shared" si="18"/>
        <v>100</v>
      </c>
      <c r="W47" s="166">
        <f t="shared" si="19"/>
        <v>100</v>
      </c>
      <c r="X47" s="166">
        <f t="shared" si="20"/>
        <v>100</v>
      </c>
      <c r="Y47" s="166">
        <f t="shared" si="21"/>
        <v>100</v>
      </c>
      <c r="Z47" s="166">
        <f t="shared" si="22"/>
        <v>100</v>
      </c>
    </row>
    <row r="48" spans="1:26" s="158" customFormat="1" ht="15.75" thickTop="1" x14ac:dyDescent="0.25">
      <c r="A48" s="17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47"/>
      <c r="M48" s="162"/>
      <c r="O48" s="17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47"/>
    </row>
    <row r="49" spans="1:26" s="158" customFormat="1" x14ac:dyDescent="0.25">
      <c r="A49" s="17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47"/>
      <c r="M49" s="162"/>
      <c r="O49" s="17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47"/>
    </row>
    <row r="50" spans="1:26" s="158" customFormat="1" x14ac:dyDescent="0.25">
      <c r="A50" s="17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47"/>
      <c r="M50" s="162"/>
      <c r="O50" s="17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47"/>
    </row>
    <row r="51" spans="1:26" s="158" customFormat="1" ht="15.75" thickBot="1" x14ac:dyDescent="0.3">
      <c r="A51" s="172" t="s">
        <v>386</v>
      </c>
      <c r="B51" s="162"/>
      <c r="C51" s="162"/>
      <c r="D51" s="162"/>
      <c r="E51" s="162"/>
      <c r="F51" s="89"/>
      <c r="G51" s="89"/>
      <c r="H51" s="89"/>
      <c r="I51" s="89"/>
      <c r="J51" s="162"/>
      <c r="K51" s="162"/>
      <c r="L51" s="147"/>
      <c r="M51" s="162"/>
    </row>
    <row r="52" spans="1:26" s="158" customFormat="1" ht="15.75" thickTop="1" x14ac:dyDescent="0.25">
      <c r="A52" s="142"/>
      <c r="B52" s="145" t="s">
        <v>284</v>
      </c>
      <c r="C52" s="145" t="s">
        <v>45</v>
      </c>
      <c r="D52" s="145" t="s">
        <v>44</v>
      </c>
      <c r="E52" s="145" t="s">
        <v>42</v>
      </c>
      <c r="F52" s="145" t="s">
        <v>0</v>
      </c>
      <c r="G52" s="145" t="s">
        <v>1</v>
      </c>
      <c r="H52" s="145" t="s">
        <v>2</v>
      </c>
      <c r="I52" s="145" t="s">
        <v>3</v>
      </c>
      <c r="J52" s="145" t="s">
        <v>4</v>
      </c>
      <c r="K52" s="145" t="s">
        <v>252</v>
      </c>
      <c r="L52" s="140" t="s">
        <v>253</v>
      </c>
    </row>
    <row r="53" spans="1:26" s="141" customFormat="1" x14ac:dyDescent="0.25">
      <c r="A53" s="146" t="s">
        <v>313</v>
      </c>
      <c r="B53" s="147">
        <v>2325.2474160000002</v>
      </c>
      <c r="C53" s="147">
        <v>3763.7602659999998</v>
      </c>
      <c r="D53" s="147">
        <v>12924.911881864615</v>
      </c>
      <c r="E53" s="147">
        <v>-109.002199</v>
      </c>
      <c r="F53" s="147">
        <v>7182.6468398214092</v>
      </c>
      <c r="G53" s="183">
        <v>6816.3041059999996</v>
      </c>
      <c r="H53" s="183">
        <v>4008.0557760000002</v>
      </c>
      <c r="I53" s="183">
        <v>8700.6067600000006</v>
      </c>
      <c r="J53" s="183">
        <v>72218.229942895356</v>
      </c>
      <c r="K53" s="180">
        <v>36821.22159169551</v>
      </c>
      <c r="L53" s="180">
        <v>34296.490212066798</v>
      </c>
    </row>
    <row r="54" spans="1:26" s="141" customFormat="1" x14ac:dyDescent="0.25">
      <c r="A54" s="146" t="s">
        <v>315</v>
      </c>
      <c r="B54" s="147">
        <v>1443.3527859999999</v>
      </c>
      <c r="C54" s="147">
        <v>2677.1344260000001</v>
      </c>
      <c r="D54" s="147">
        <v>8696.9728279443298</v>
      </c>
      <c r="E54" s="147">
        <v>3823.480168</v>
      </c>
      <c r="F54" s="147">
        <v>7471.4076908214092</v>
      </c>
      <c r="G54" s="183">
        <v>8813.5191080000004</v>
      </c>
      <c r="H54" s="183">
        <v>3207.7862949999999</v>
      </c>
      <c r="I54" s="183">
        <v>6578.7469819999997</v>
      </c>
      <c r="J54" s="183">
        <v>48488.634392543798</v>
      </c>
      <c r="K54" s="180">
        <v>32274.251341057028</v>
      </c>
      <c r="L54" s="180">
        <v>30073.240434405903</v>
      </c>
    </row>
    <row r="55" spans="1:26" s="158" customFormat="1" x14ac:dyDescent="0.25">
      <c r="A55" s="156" t="s">
        <v>318</v>
      </c>
      <c r="B55" s="157">
        <v>45.164769</v>
      </c>
      <c r="C55" s="157">
        <v>17.177427999999999</v>
      </c>
      <c r="D55" s="157">
        <v>338.31606699999998</v>
      </c>
      <c r="E55" s="157">
        <v>342.45075500000002</v>
      </c>
      <c r="F55" s="157">
        <v>238.613193</v>
      </c>
      <c r="G55" s="187">
        <v>92.263844000000006</v>
      </c>
      <c r="H55" s="187">
        <v>380.87962800000003</v>
      </c>
      <c r="I55" s="187">
        <v>280.01774399999999</v>
      </c>
      <c r="J55" s="183">
        <v>-1862.5491170349474</v>
      </c>
      <c r="K55" s="180">
        <v>158.212107</v>
      </c>
      <c r="L55" s="180">
        <v>147.01443470902643</v>
      </c>
      <c r="M55" s="162"/>
    </row>
    <row r="56" spans="1:26" s="158" customFormat="1" x14ac:dyDescent="0.25">
      <c r="A56" s="156" t="s">
        <v>319</v>
      </c>
      <c r="B56" s="157">
        <v>171.174138</v>
      </c>
      <c r="C56" s="157">
        <v>1366.7040050000001</v>
      </c>
      <c r="D56" s="157">
        <v>1336.350392031836</v>
      </c>
      <c r="E56" s="157">
        <v>-1824.394174</v>
      </c>
      <c r="F56" s="157">
        <v>1879.693378790402</v>
      </c>
      <c r="G56" s="187">
        <v>3541.0340489999999</v>
      </c>
      <c r="H56" s="187">
        <v>1496.5059819999999</v>
      </c>
      <c r="I56" s="187">
        <v>848.93195500000002</v>
      </c>
      <c r="J56" s="183">
        <v>-3563.7897466222284</v>
      </c>
      <c r="K56" s="180">
        <v>2164.0670929420307</v>
      </c>
      <c r="L56" s="180">
        <v>2015.7159603140046</v>
      </c>
      <c r="M56" s="162"/>
    </row>
    <row r="57" spans="1:26" s="158" customFormat="1" x14ac:dyDescent="0.25">
      <c r="A57" s="156" t="s">
        <v>320</v>
      </c>
      <c r="B57" s="157">
        <v>1227.0138789999999</v>
      </c>
      <c r="C57" s="157">
        <v>1293.2529930000001</v>
      </c>
      <c r="D57" s="157">
        <v>7022.3063689124929</v>
      </c>
      <c r="E57" s="157">
        <v>5305.4235870000002</v>
      </c>
      <c r="F57" s="157">
        <v>5353.1011190310064</v>
      </c>
      <c r="G57" s="187">
        <v>5180.2212149999996</v>
      </c>
      <c r="H57" s="187">
        <v>1330.4006850000001</v>
      </c>
      <c r="I57" s="187">
        <v>5449.7972829999999</v>
      </c>
      <c r="J57" s="183">
        <v>53914.973256200974</v>
      </c>
      <c r="K57" s="180">
        <v>29951.972141114999</v>
      </c>
      <c r="L57" s="180">
        <v>27910.510039382872</v>
      </c>
      <c r="M57" s="141"/>
    </row>
    <row r="58" spans="1:26" s="158" customFormat="1" x14ac:dyDescent="0.25">
      <c r="A58" s="156"/>
      <c r="B58" s="157">
        <v>0</v>
      </c>
      <c r="C58" s="157">
        <v>0</v>
      </c>
      <c r="D58" s="157">
        <v>0</v>
      </c>
      <c r="E58" s="157">
        <v>0</v>
      </c>
      <c r="F58" s="157">
        <v>0</v>
      </c>
      <c r="G58" s="183">
        <v>0</v>
      </c>
      <c r="H58" s="183">
        <v>0</v>
      </c>
      <c r="I58" s="183">
        <v>0</v>
      </c>
      <c r="J58" s="183"/>
      <c r="K58" s="180"/>
      <c r="L58" s="180"/>
    </row>
    <row r="59" spans="1:26" s="141" customFormat="1" x14ac:dyDescent="0.25">
      <c r="A59" s="146" t="s">
        <v>321</v>
      </c>
      <c r="B59" s="147">
        <v>693.12096699999995</v>
      </c>
      <c r="C59" s="147">
        <v>514.52677000000006</v>
      </c>
      <c r="D59" s="147">
        <v>3081.2456600000005</v>
      </c>
      <c r="E59" s="147">
        <v>-4789.5820439999998</v>
      </c>
      <c r="F59" s="147">
        <v>-622.72513600000002</v>
      </c>
      <c r="G59" s="183">
        <v>-1563.6178580000001</v>
      </c>
      <c r="H59" s="183">
        <v>529.48421499999995</v>
      </c>
      <c r="I59" s="183">
        <v>1072.5340249999999</v>
      </c>
      <c r="J59" s="183">
        <v>4804.1371853515566</v>
      </c>
      <c r="K59" s="180">
        <v>-3890.7867082225926</v>
      </c>
      <c r="L59" s="180">
        <v>-3680.096509622414</v>
      </c>
      <c r="M59" s="158"/>
    </row>
    <row r="60" spans="1:26" s="158" customFormat="1" x14ac:dyDescent="0.25">
      <c r="A60" s="156" t="s">
        <v>322</v>
      </c>
      <c r="B60" s="157">
        <v>579.70780400000001</v>
      </c>
      <c r="C60" s="157">
        <v>244.02126400000003</v>
      </c>
      <c r="D60" s="157">
        <v>79.866670999999997</v>
      </c>
      <c r="E60" s="157">
        <v>-6017.3301179999999</v>
      </c>
      <c r="F60" s="157">
        <v>86.187123999999997</v>
      </c>
      <c r="G60" s="183">
        <v>-244.58988199999999</v>
      </c>
      <c r="H60" s="183">
        <v>53.247041000000003</v>
      </c>
      <c r="I60" s="183">
        <v>-720.800656</v>
      </c>
      <c r="J60" s="183">
        <v>-1516.8839289495506</v>
      </c>
      <c r="K60" s="180">
        <v>-641.97515499999997</v>
      </c>
      <c r="L60" s="180">
        <v>-609.22587871067878</v>
      </c>
    </row>
    <row r="61" spans="1:26" s="158" customFormat="1" x14ac:dyDescent="0.25">
      <c r="A61" s="156" t="s">
        <v>323</v>
      </c>
      <c r="B61" s="157">
        <v>113.413163</v>
      </c>
      <c r="C61" s="157">
        <v>270.50550599999997</v>
      </c>
      <c r="D61" s="157">
        <v>3001.3789890000007</v>
      </c>
      <c r="E61" s="157">
        <v>1227.7480740000001</v>
      </c>
      <c r="F61" s="157">
        <v>-708.91225999999995</v>
      </c>
      <c r="G61" s="183">
        <v>-1319.0279760000001</v>
      </c>
      <c r="H61" s="183">
        <v>476.23717399999998</v>
      </c>
      <c r="I61" s="183">
        <v>1793.334681</v>
      </c>
      <c r="J61" s="183">
        <v>6321.0211143011074</v>
      </c>
      <c r="K61" s="180">
        <v>-3248.8115532225925</v>
      </c>
      <c r="L61" s="180">
        <v>-3070.8706309117351</v>
      </c>
    </row>
    <row r="62" spans="1:26" s="141" customFormat="1" x14ac:dyDescent="0.25">
      <c r="A62" s="146" t="s">
        <v>188</v>
      </c>
      <c r="B62" s="147">
        <v>6.5436630000000005</v>
      </c>
      <c r="C62" s="147">
        <v>249.16157000000001</v>
      </c>
      <c r="D62" s="147">
        <v>621.858881</v>
      </c>
      <c r="E62" s="147">
        <v>-217.62479099999999</v>
      </c>
      <c r="F62" s="147">
        <v>-209.71895599999999</v>
      </c>
      <c r="G62" s="183">
        <v>-516.96214399999997</v>
      </c>
      <c r="H62" s="183">
        <v>0</v>
      </c>
      <c r="I62" s="183">
        <v>0</v>
      </c>
      <c r="J62" s="183">
        <v>18577.281097000003</v>
      </c>
      <c r="K62" s="180">
        <v>-32.628315000000001</v>
      </c>
      <c r="L62" s="180">
        <v>8.2253103330892365</v>
      </c>
      <c r="M62" s="158"/>
    </row>
    <row r="63" spans="1:26" s="141" customFormat="1" x14ac:dyDescent="0.25">
      <c r="A63" s="146" t="s">
        <v>324</v>
      </c>
      <c r="B63" s="147">
        <v>1.8</v>
      </c>
      <c r="C63" s="147">
        <v>0</v>
      </c>
      <c r="D63" s="147">
        <v>0</v>
      </c>
      <c r="E63" s="147">
        <v>-217.62479099999999</v>
      </c>
      <c r="F63" s="147">
        <v>-209.71895599999999</v>
      </c>
      <c r="G63" s="183">
        <v>23.135000000000002</v>
      </c>
      <c r="H63" s="183">
        <v>0</v>
      </c>
      <c r="I63" s="183">
        <v>0</v>
      </c>
      <c r="J63" s="183">
        <v>0.06</v>
      </c>
      <c r="K63" s="180">
        <v>1.048719</v>
      </c>
      <c r="L63" s="180">
        <v>0.97649707292280929</v>
      </c>
      <c r="M63" s="183"/>
    </row>
    <row r="64" spans="1:26" s="158" customFormat="1" x14ac:dyDescent="0.25">
      <c r="A64" s="156" t="s">
        <v>325</v>
      </c>
      <c r="B64" s="157">
        <v>0</v>
      </c>
      <c r="C64" s="157">
        <v>0</v>
      </c>
      <c r="D64" s="157">
        <v>0</v>
      </c>
      <c r="E64" s="157">
        <v>0</v>
      </c>
      <c r="F64" s="157">
        <v>0</v>
      </c>
      <c r="G64" s="183">
        <v>-540.09714399999996</v>
      </c>
      <c r="H64" s="183">
        <v>0</v>
      </c>
      <c r="I64" s="183">
        <v>0</v>
      </c>
      <c r="J64" s="183">
        <v>18577.221097000001</v>
      </c>
      <c r="K64" s="180">
        <v>7.7849370000000002</v>
      </c>
      <c r="L64" s="180">
        <v>7.2488132601664281</v>
      </c>
      <c r="M64" s="183"/>
    </row>
    <row r="65" spans="1:26" s="158" customFormat="1" x14ac:dyDescent="0.25">
      <c r="A65" s="156" t="s">
        <v>326</v>
      </c>
      <c r="B65" s="157">
        <v>4.7436630000000006</v>
      </c>
      <c r="C65" s="157">
        <v>249.16157000000001</v>
      </c>
      <c r="D65" s="157">
        <v>621.858881</v>
      </c>
      <c r="E65" s="157">
        <v>0</v>
      </c>
      <c r="F65" s="157">
        <v>0</v>
      </c>
      <c r="G65" s="183">
        <v>0</v>
      </c>
      <c r="H65" s="183">
        <v>0</v>
      </c>
      <c r="I65" s="183">
        <v>0</v>
      </c>
      <c r="J65" s="183">
        <v>0</v>
      </c>
      <c r="K65" s="180">
        <v>-41.461970999999998</v>
      </c>
      <c r="L65" s="180"/>
      <c r="M65" s="183"/>
    </row>
    <row r="66" spans="1:26" s="141" customFormat="1" x14ac:dyDescent="0.25">
      <c r="A66" s="146" t="s">
        <v>327</v>
      </c>
      <c r="B66" s="147">
        <v>0</v>
      </c>
      <c r="C66" s="147">
        <v>0</v>
      </c>
      <c r="D66" s="147">
        <v>54.183476999999996</v>
      </c>
      <c r="E66" s="147">
        <v>8</v>
      </c>
      <c r="F66" s="147">
        <v>0</v>
      </c>
      <c r="G66" s="183">
        <v>0</v>
      </c>
      <c r="H66" s="183">
        <v>3.3039999999999998</v>
      </c>
      <c r="I66" s="183">
        <v>0.85074899999999998</v>
      </c>
      <c r="J66" s="183">
        <v>174.85279600000001</v>
      </c>
      <c r="K66" s="180">
        <v>593.9065068610771</v>
      </c>
      <c r="L66" s="180">
        <v>553.00606314909157</v>
      </c>
      <c r="M66" s="183"/>
    </row>
    <row r="67" spans="1:26" s="158" customFormat="1" x14ac:dyDescent="0.25">
      <c r="A67" s="156" t="s">
        <v>328</v>
      </c>
      <c r="B67" s="157">
        <v>0</v>
      </c>
      <c r="C67" s="157">
        <v>0</v>
      </c>
      <c r="D67" s="157">
        <v>8.6187999999999985</v>
      </c>
      <c r="E67" s="157">
        <v>8</v>
      </c>
      <c r="F67" s="157">
        <v>0</v>
      </c>
      <c r="G67" s="183">
        <v>0</v>
      </c>
      <c r="H67" s="183">
        <v>3.3039999999999998</v>
      </c>
      <c r="I67" s="183">
        <v>0.85074899999999998</v>
      </c>
      <c r="J67" s="183">
        <v>174.85279600000001</v>
      </c>
      <c r="K67" s="180">
        <v>257.13432486107718</v>
      </c>
      <c r="L67" s="180">
        <v>239.42630540194716</v>
      </c>
      <c r="M67" s="183"/>
    </row>
    <row r="68" spans="1:26" s="158" customFormat="1" x14ac:dyDescent="0.25">
      <c r="A68" s="156" t="s">
        <v>329</v>
      </c>
      <c r="B68" s="157">
        <v>0</v>
      </c>
      <c r="C68" s="157">
        <v>0</v>
      </c>
      <c r="D68" s="157">
        <v>45.564677000000003</v>
      </c>
      <c r="E68" s="157">
        <v>0</v>
      </c>
      <c r="F68" s="157">
        <v>0</v>
      </c>
      <c r="G68" s="183">
        <v>0</v>
      </c>
      <c r="H68" s="183">
        <v>0</v>
      </c>
      <c r="I68" s="183">
        <v>0</v>
      </c>
      <c r="J68" s="183">
        <v>0</v>
      </c>
      <c r="K68" s="180">
        <v>258.01021900000001</v>
      </c>
      <c r="L68" s="180">
        <v>240.24187950983338</v>
      </c>
      <c r="M68" s="183"/>
    </row>
    <row r="69" spans="1:26" s="158" customFormat="1" x14ac:dyDescent="0.25">
      <c r="A69" s="156" t="s">
        <v>330</v>
      </c>
      <c r="B69" s="157">
        <v>0</v>
      </c>
      <c r="C69" s="157">
        <v>0</v>
      </c>
      <c r="D69" s="157">
        <v>0</v>
      </c>
      <c r="E69" s="157">
        <v>8</v>
      </c>
      <c r="F69" s="157">
        <v>0</v>
      </c>
      <c r="G69" s="183">
        <v>0</v>
      </c>
      <c r="H69" s="183">
        <v>0</v>
      </c>
      <c r="I69" s="183">
        <v>0</v>
      </c>
      <c r="J69" s="183">
        <v>0</v>
      </c>
      <c r="K69" s="180">
        <v>26.292072000000001</v>
      </c>
      <c r="L69" s="180">
        <v>24.481420999405703</v>
      </c>
      <c r="M69" s="183"/>
    </row>
    <row r="70" spans="1:26" s="158" customFormat="1" x14ac:dyDescent="0.25">
      <c r="A70" s="156" t="s">
        <v>331</v>
      </c>
      <c r="B70" s="157">
        <v>0</v>
      </c>
      <c r="C70" s="157">
        <v>0</v>
      </c>
      <c r="D70" s="157">
        <v>0</v>
      </c>
      <c r="E70" s="157">
        <v>0</v>
      </c>
      <c r="F70" s="157">
        <v>0</v>
      </c>
      <c r="G70" s="183">
        <v>0</v>
      </c>
      <c r="H70" s="183">
        <v>0</v>
      </c>
      <c r="I70" s="183">
        <v>0</v>
      </c>
      <c r="J70" s="183">
        <v>0</v>
      </c>
      <c r="K70" s="180">
        <v>52.469890999999997</v>
      </c>
      <c r="L70" s="180">
        <v>48.856457237905339</v>
      </c>
      <c r="M70" s="183"/>
    </row>
    <row r="71" spans="1:26" s="158" customFormat="1" x14ac:dyDescent="0.25">
      <c r="A71" s="156"/>
      <c r="B71" s="157">
        <v>0</v>
      </c>
      <c r="C71" s="157">
        <v>0</v>
      </c>
      <c r="D71" s="157">
        <v>0</v>
      </c>
      <c r="E71" s="157">
        <v>0</v>
      </c>
      <c r="F71" s="157">
        <v>0</v>
      </c>
      <c r="G71" s="183">
        <v>0</v>
      </c>
      <c r="H71" s="183">
        <v>0</v>
      </c>
      <c r="I71" s="183">
        <v>0</v>
      </c>
      <c r="J71" s="183">
        <v>0</v>
      </c>
      <c r="K71" s="180"/>
      <c r="L71" s="180"/>
      <c r="M71" s="183"/>
    </row>
    <row r="72" spans="1:26" s="141" customFormat="1" x14ac:dyDescent="0.25">
      <c r="A72" s="146" t="s">
        <v>29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83">
        <v>0</v>
      </c>
      <c r="H72" s="183">
        <v>0</v>
      </c>
      <c r="I72" s="183">
        <v>0</v>
      </c>
      <c r="J72" s="183">
        <v>0</v>
      </c>
      <c r="K72" s="180"/>
      <c r="L72" s="180"/>
      <c r="M72" s="183"/>
    </row>
    <row r="73" spans="1:26" s="141" customFormat="1" x14ac:dyDescent="0.25">
      <c r="A73" s="146" t="s">
        <v>332</v>
      </c>
      <c r="B73" s="147">
        <v>182.23</v>
      </c>
      <c r="C73" s="147">
        <v>322.9375</v>
      </c>
      <c r="D73" s="147">
        <v>470.65103592028549</v>
      </c>
      <c r="E73" s="147">
        <v>1066.7244679999999</v>
      </c>
      <c r="F73" s="147">
        <v>543.68324099999995</v>
      </c>
      <c r="G73" s="183">
        <v>83.364999999999995</v>
      </c>
      <c r="H73" s="183">
        <v>267.48126600000001</v>
      </c>
      <c r="I73" s="183">
        <v>1048.4750039999999</v>
      </c>
      <c r="J73" s="183">
        <v>173.32447199999999</v>
      </c>
      <c r="K73" s="180">
        <v>7876.4787670000005</v>
      </c>
      <c r="L73" s="180">
        <v>7342.2665773582112</v>
      </c>
      <c r="M73" s="158"/>
    </row>
    <row r="74" spans="1:26" s="158" customFormat="1" x14ac:dyDescent="0.25">
      <c r="A74" s="156" t="s">
        <v>333</v>
      </c>
      <c r="B74" s="157">
        <v>182.23</v>
      </c>
      <c r="C74" s="157">
        <v>322.9375</v>
      </c>
      <c r="D74" s="157">
        <v>470.65103592028549</v>
      </c>
      <c r="E74" s="157">
        <v>1066.7244679999999</v>
      </c>
      <c r="F74" s="157">
        <v>535.18324099999995</v>
      </c>
      <c r="G74" s="183">
        <v>62.945</v>
      </c>
      <c r="H74" s="183">
        <v>265.51476600000001</v>
      </c>
      <c r="I74" s="183">
        <v>1040.793244</v>
      </c>
      <c r="J74" s="183">
        <v>173.32447199999999</v>
      </c>
      <c r="K74" s="180">
        <v>7876.4787670000005</v>
      </c>
      <c r="L74" s="180">
        <v>7342.2665773582112</v>
      </c>
      <c r="M74" s="183"/>
    </row>
    <row r="75" spans="1:26" s="158" customFormat="1" x14ac:dyDescent="0.25">
      <c r="A75" s="156" t="s">
        <v>334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83">
        <v>0</v>
      </c>
      <c r="H75" s="183">
        <v>0</v>
      </c>
      <c r="I75" s="183">
        <v>0</v>
      </c>
      <c r="J75" s="183">
        <v>0</v>
      </c>
      <c r="K75" s="180">
        <v>0</v>
      </c>
      <c r="L75" s="180"/>
      <c r="M75" s="183"/>
    </row>
    <row r="76" spans="1:26" s="158" customFormat="1" x14ac:dyDescent="0.25">
      <c r="A76" s="156" t="s">
        <v>335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83">
        <v>20.420000000000002</v>
      </c>
      <c r="H76" s="183">
        <v>1.62</v>
      </c>
      <c r="I76" s="183">
        <v>0</v>
      </c>
      <c r="J76" s="183">
        <v>0</v>
      </c>
      <c r="K76" s="183">
        <v>0</v>
      </c>
      <c r="L76" s="183">
        <v>0</v>
      </c>
      <c r="M76" s="183"/>
    </row>
    <row r="77" spans="1:26" s="158" customFormat="1" ht="15.75" thickBot="1" x14ac:dyDescent="0.3">
      <c r="A77" s="188" t="s">
        <v>336</v>
      </c>
      <c r="B77" s="189">
        <v>0</v>
      </c>
      <c r="C77" s="189">
        <v>0</v>
      </c>
      <c r="D77" s="189">
        <v>0</v>
      </c>
      <c r="E77" s="189">
        <v>0</v>
      </c>
      <c r="F77" s="189">
        <v>8.5</v>
      </c>
      <c r="G77" s="189">
        <v>0</v>
      </c>
      <c r="H77" s="189">
        <v>0.34649999999999997</v>
      </c>
      <c r="I77" s="189">
        <v>7.6817599999999997</v>
      </c>
      <c r="J77" s="189">
        <v>0</v>
      </c>
      <c r="K77" s="189">
        <v>0</v>
      </c>
      <c r="L77" s="189"/>
      <c r="M77" s="183"/>
    </row>
    <row r="78" spans="1:26" s="158" customFormat="1" ht="15.75" thickTop="1" x14ac:dyDescent="0.25">
      <c r="A78" s="17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83"/>
      <c r="O78" s="17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s="158" customFormat="1" x14ac:dyDescent="0.25">
      <c r="A79" s="172"/>
      <c r="B79" s="162"/>
      <c r="C79" s="162"/>
      <c r="D79" s="162"/>
      <c r="E79" s="162"/>
      <c r="F79" s="162"/>
      <c r="G79" s="162"/>
      <c r="H79" s="148"/>
      <c r="I79" s="148"/>
      <c r="J79" s="148"/>
      <c r="K79" s="148"/>
      <c r="L79" s="148"/>
      <c r="M79" s="148"/>
      <c r="O79" s="172"/>
      <c r="P79" s="162"/>
      <c r="Q79" s="162"/>
      <c r="R79" s="162"/>
      <c r="S79" s="162"/>
      <c r="T79" s="162"/>
      <c r="U79" s="162"/>
      <c r="V79" s="148"/>
      <c r="W79" s="148"/>
      <c r="X79" s="148"/>
      <c r="Y79" s="148"/>
      <c r="Z79" s="148"/>
    </row>
  </sheetData>
  <pageMargins left="0.7" right="0.7" top="0.75" bottom="0.75" header="0.3" footer="0.3"/>
  <pageSetup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P3" sqref="P3"/>
    </sheetView>
  </sheetViews>
  <sheetFormatPr defaultRowHeight="15" x14ac:dyDescent="0.25"/>
  <cols>
    <col min="1" max="1" width="41.7109375" customWidth="1"/>
  </cols>
  <sheetData>
    <row r="1" spans="1:17" x14ac:dyDescent="0.25">
      <c r="A1" s="41" t="s">
        <v>404</v>
      </c>
      <c r="J1" t="s">
        <v>403</v>
      </c>
    </row>
    <row r="2" spans="1:17" ht="15.75" thickBot="1" x14ac:dyDescent="0.3">
      <c r="A2" s="223"/>
    </row>
    <row r="3" spans="1:17" ht="16.5" thickTop="1" thickBot="1" x14ac:dyDescent="0.3">
      <c r="A3" s="86" t="s">
        <v>47</v>
      </c>
      <c r="B3" s="12" t="s">
        <v>1</v>
      </c>
      <c r="C3" s="105" t="s">
        <v>2</v>
      </c>
      <c r="D3" s="105" t="s">
        <v>3</v>
      </c>
      <c r="E3" s="105" t="s">
        <v>4</v>
      </c>
      <c r="F3" s="105" t="s">
        <v>252</v>
      </c>
      <c r="G3" s="105" t="s">
        <v>253</v>
      </c>
      <c r="J3" s="86" t="s">
        <v>47</v>
      </c>
      <c r="K3" s="105" t="s">
        <v>1</v>
      </c>
      <c r="L3" s="105" t="s">
        <v>2</v>
      </c>
      <c r="M3" s="105" t="s">
        <v>3</v>
      </c>
      <c r="N3" s="105" t="s">
        <v>4</v>
      </c>
      <c r="O3" s="105" t="s">
        <v>252</v>
      </c>
      <c r="P3" s="105" t="s">
        <v>253</v>
      </c>
      <c r="Q3" s="105"/>
    </row>
    <row r="4" spans="1:17" x14ac:dyDescent="0.25">
      <c r="A4" s="25" t="s">
        <v>54</v>
      </c>
      <c r="B4" s="27">
        <v>60709</v>
      </c>
      <c r="C4" s="27">
        <v>71383</v>
      </c>
      <c r="D4" s="27">
        <v>98160</v>
      </c>
      <c r="E4" s="27">
        <v>90611</v>
      </c>
      <c r="F4" s="27">
        <v>71905</v>
      </c>
      <c r="G4" s="27">
        <v>90771</v>
      </c>
      <c r="J4" s="25" t="s">
        <v>54</v>
      </c>
      <c r="K4" s="27">
        <f>+B4/$B$4*100</f>
        <v>100</v>
      </c>
      <c r="L4" s="27">
        <f>+C4/$C$4*100</f>
        <v>100</v>
      </c>
      <c r="M4" s="27">
        <f t="shared" ref="M4:M11" si="0">+D4/$D$4*100</f>
        <v>100</v>
      </c>
      <c r="N4" s="27">
        <f t="shared" ref="N4:N15" si="1">+E4/$E$4*100</f>
        <v>100</v>
      </c>
      <c r="O4" s="27">
        <f t="shared" ref="O4:O11" si="2">+F4/$F$4*100</f>
        <v>100</v>
      </c>
      <c r="P4" s="27">
        <f t="shared" ref="P4:P15" si="3">+G4/$G$4*100</f>
        <v>100</v>
      </c>
      <c r="Q4" s="27"/>
    </row>
    <row r="5" spans="1:17" x14ac:dyDescent="0.25">
      <c r="A5" s="25" t="s">
        <v>254</v>
      </c>
      <c r="B5" s="27">
        <v>4535</v>
      </c>
      <c r="C5" s="27">
        <v>4972</v>
      </c>
      <c r="D5" s="27">
        <v>7030</v>
      </c>
      <c r="E5" s="27">
        <v>6896</v>
      </c>
      <c r="F5" s="27">
        <v>5894</v>
      </c>
      <c r="G5" s="27">
        <v>7258</v>
      </c>
      <c r="J5" s="25" t="s">
        <v>254</v>
      </c>
      <c r="K5" s="225">
        <f t="shared" ref="K5:K26" si="4">+B5/$B$4*100</f>
        <v>7.4700620995239584</v>
      </c>
      <c r="L5" s="225">
        <f t="shared" ref="L5:L26" si="5">+C5/$C$4*100</f>
        <v>6.965243825560707</v>
      </c>
      <c r="M5" s="225">
        <f t="shared" si="0"/>
        <v>7.161776691116545</v>
      </c>
      <c r="N5" s="225">
        <f t="shared" si="1"/>
        <v>7.6105550098773884</v>
      </c>
      <c r="O5" s="225">
        <f t="shared" si="2"/>
        <v>8.1969265002433769</v>
      </c>
      <c r="P5" s="225">
        <f t="shared" si="3"/>
        <v>7.9959458417335929</v>
      </c>
      <c r="Q5" s="27"/>
    </row>
    <row r="6" spans="1:17" x14ac:dyDescent="0.25">
      <c r="A6" s="13" t="s">
        <v>55</v>
      </c>
      <c r="B6" s="28">
        <v>1351</v>
      </c>
      <c r="C6" s="28">
        <v>1513</v>
      </c>
      <c r="D6" s="28">
        <v>2161</v>
      </c>
      <c r="E6" s="28">
        <v>2288</v>
      </c>
      <c r="F6" s="28">
        <v>1698</v>
      </c>
      <c r="G6" s="28">
        <v>2243</v>
      </c>
      <c r="J6" s="13" t="s">
        <v>55</v>
      </c>
      <c r="K6" s="226">
        <f t="shared" si="4"/>
        <v>2.2253702087005225</v>
      </c>
      <c r="L6" s="226">
        <f t="shared" si="5"/>
        <v>2.1195522743510358</v>
      </c>
      <c r="M6" s="226">
        <f t="shared" si="0"/>
        <v>2.2015077424612879</v>
      </c>
      <c r="N6" s="226">
        <f t="shared" si="1"/>
        <v>2.5250797364558384</v>
      </c>
      <c r="O6" s="226">
        <f t="shared" si="2"/>
        <v>2.3614491342743897</v>
      </c>
      <c r="P6" s="226">
        <f t="shared" si="3"/>
        <v>2.4710535303125445</v>
      </c>
      <c r="Q6" s="27"/>
    </row>
    <row r="7" spans="1:17" x14ac:dyDescent="0.25">
      <c r="A7" s="13" t="s">
        <v>272</v>
      </c>
      <c r="B7" s="28">
        <v>1351</v>
      </c>
      <c r="C7" s="28">
        <v>1513</v>
      </c>
      <c r="D7" s="28">
        <v>2140</v>
      </c>
      <c r="E7" s="28">
        <v>2288</v>
      </c>
      <c r="F7" s="28">
        <v>1698</v>
      </c>
      <c r="G7" s="28">
        <v>2238</v>
      </c>
      <c r="J7" s="13" t="s">
        <v>272</v>
      </c>
      <c r="K7" s="226">
        <f t="shared" si="4"/>
        <v>2.2253702087005225</v>
      </c>
      <c r="L7" s="226">
        <f t="shared" si="5"/>
        <v>2.1195522743510358</v>
      </c>
      <c r="M7" s="226">
        <f t="shared" si="0"/>
        <v>2.180114099429503</v>
      </c>
      <c r="N7" s="226">
        <f t="shared" si="1"/>
        <v>2.5250797364558384</v>
      </c>
      <c r="O7" s="226">
        <f t="shared" si="2"/>
        <v>2.3614491342743897</v>
      </c>
      <c r="P7" s="226">
        <f t="shared" si="3"/>
        <v>2.4655451631027532</v>
      </c>
      <c r="Q7" s="27"/>
    </row>
    <row r="8" spans="1:17" x14ac:dyDescent="0.25">
      <c r="A8" s="13" t="s">
        <v>60</v>
      </c>
      <c r="B8" s="28">
        <v>1029</v>
      </c>
      <c r="C8" s="36">
        <v>933</v>
      </c>
      <c r="D8" s="28">
        <v>1163</v>
      </c>
      <c r="E8" s="28">
        <v>1199</v>
      </c>
      <c r="F8" s="36">
        <v>709</v>
      </c>
      <c r="G8" s="36">
        <v>894</v>
      </c>
      <c r="J8" s="13" t="s">
        <v>60</v>
      </c>
      <c r="K8" s="226">
        <f t="shared" si="4"/>
        <v>1.6949710916009157</v>
      </c>
      <c r="L8" s="226">
        <f t="shared" si="5"/>
        <v>1.3070338876203018</v>
      </c>
      <c r="M8" s="226">
        <f t="shared" si="0"/>
        <v>1.1848003259983702</v>
      </c>
      <c r="N8" s="226">
        <f t="shared" si="1"/>
        <v>1.3232389003542617</v>
      </c>
      <c r="O8" s="226">
        <f t="shared" si="2"/>
        <v>0.98602322508865858</v>
      </c>
      <c r="P8" s="226">
        <f t="shared" si="3"/>
        <v>0.98489605711075123</v>
      </c>
      <c r="Q8" s="27"/>
    </row>
    <row r="9" spans="1:17" x14ac:dyDescent="0.25">
      <c r="A9" s="13" t="s">
        <v>257</v>
      </c>
      <c r="B9" s="28">
        <v>1029</v>
      </c>
      <c r="C9" s="36">
        <v>933</v>
      </c>
      <c r="D9" s="28">
        <v>1163</v>
      </c>
      <c r="E9" s="28">
        <v>1199</v>
      </c>
      <c r="F9" s="36">
        <v>709</v>
      </c>
      <c r="G9" s="36">
        <v>894</v>
      </c>
      <c r="J9" s="13" t="s">
        <v>257</v>
      </c>
      <c r="K9" s="226">
        <f t="shared" si="4"/>
        <v>1.6949710916009157</v>
      </c>
      <c r="L9" s="226">
        <f t="shared" si="5"/>
        <v>1.3070338876203018</v>
      </c>
      <c r="M9" s="226">
        <f t="shared" si="0"/>
        <v>1.1848003259983702</v>
      </c>
      <c r="N9" s="226">
        <f t="shared" si="1"/>
        <v>1.3232389003542617</v>
      </c>
      <c r="O9" s="226">
        <f t="shared" si="2"/>
        <v>0.98602322508865858</v>
      </c>
      <c r="P9" s="226">
        <f t="shared" si="3"/>
        <v>0.98489605711075123</v>
      </c>
      <c r="Q9" s="27"/>
    </row>
    <row r="10" spans="1:17" x14ac:dyDescent="0.25">
      <c r="A10" s="13" t="s">
        <v>62</v>
      </c>
      <c r="B10" s="36">
        <v>164</v>
      </c>
      <c r="C10" s="36">
        <v>163</v>
      </c>
      <c r="D10" s="36">
        <v>257</v>
      </c>
      <c r="E10" s="36">
        <v>310</v>
      </c>
      <c r="F10" s="36">
        <v>400</v>
      </c>
      <c r="G10" s="36">
        <v>444</v>
      </c>
      <c r="J10" s="13" t="s">
        <v>62</v>
      </c>
      <c r="K10" s="226">
        <f t="shared" si="4"/>
        <v>0.27014116523085541</v>
      </c>
      <c r="L10" s="226">
        <f t="shared" si="5"/>
        <v>0.22834568454674081</v>
      </c>
      <c r="M10" s="226">
        <f t="shared" si="0"/>
        <v>0.26181744091279541</v>
      </c>
      <c r="N10" s="226">
        <f t="shared" si="1"/>
        <v>0.34212181743938375</v>
      </c>
      <c r="O10" s="226">
        <f t="shared" si="2"/>
        <v>0.55628954871010361</v>
      </c>
      <c r="P10" s="226">
        <f t="shared" si="3"/>
        <v>0.48914300822950063</v>
      </c>
      <c r="Q10" s="27"/>
    </row>
    <row r="11" spans="1:17" x14ac:dyDescent="0.25">
      <c r="A11" s="13" t="s">
        <v>273</v>
      </c>
      <c r="B11" s="28">
        <v>1984</v>
      </c>
      <c r="C11" s="28">
        <v>2346</v>
      </c>
      <c r="D11" s="28">
        <v>3449</v>
      </c>
      <c r="E11" s="28">
        <v>3071</v>
      </c>
      <c r="F11" s="28">
        <v>3087</v>
      </c>
      <c r="G11" s="28">
        <v>3667</v>
      </c>
      <c r="J11" s="13" t="s">
        <v>273</v>
      </c>
      <c r="K11" s="226">
        <f t="shared" si="4"/>
        <v>3.2680492184025431</v>
      </c>
      <c r="L11" s="226">
        <f t="shared" si="5"/>
        <v>3.2864967849487976</v>
      </c>
      <c r="M11" s="226">
        <f t="shared" si="0"/>
        <v>3.5136511817440916</v>
      </c>
      <c r="N11" s="226">
        <f t="shared" si="1"/>
        <v>3.3892132301817659</v>
      </c>
      <c r="O11" s="226">
        <f t="shared" si="2"/>
        <v>4.2931645921702248</v>
      </c>
      <c r="P11" s="226">
        <f t="shared" si="3"/>
        <v>4.0398365116612132</v>
      </c>
      <c r="Q11" s="27"/>
    </row>
    <row r="12" spans="1:17" x14ac:dyDescent="0.25">
      <c r="A12" s="13" t="s">
        <v>259</v>
      </c>
      <c r="B12" s="36">
        <v>6</v>
      </c>
      <c r="C12" s="36">
        <v>18</v>
      </c>
      <c r="D12" s="36" t="s">
        <v>241</v>
      </c>
      <c r="E12" s="36">
        <v>29</v>
      </c>
      <c r="F12" s="36" t="s">
        <v>184</v>
      </c>
      <c r="G12" s="36">
        <v>10</v>
      </c>
      <c r="J12" s="13" t="s">
        <v>259</v>
      </c>
      <c r="K12" s="226">
        <f t="shared" si="4"/>
        <v>9.8832133621044663E-3</v>
      </c>
      <c r="L12" s="226">
        <f t="shared" si="5"/>
        <v>2.5216087864057272E-2</v>
      </c>
      <c r="M12" s="36" t="s">
        <v>184</v>
      </c>
      <c r="N12" s="226">
        <f t="shared" si="1"/>
        <v>3.2004944212071382E-2</v>
      </c>
      <c r="O12" s="36" t="s">
        <v>184</v>
      </c>
      <c r="P12" s="226">
        <f t="shared" si="3"/>
        <v>1.1016734419583347E-2</v>
      </c>
      <c r="Q12" s="27"/>
    </row>
    <row r="13" spans="1:17" x14ac:dyDescent="0.25">
      <c r="A13" s="25" t="s">
        <v>389</v>
      </c>
      <c r="B13" s="27">
        <v>56174</v>
      </c>
      <c r="C13" s="27">
        <v>66411</v>
      </c>
      <c r="D13" s="27">
        <v>91131</v>
      </c>
      <c r="E13" s="27">
        <v>83715</v>
      </c>
      <c r="F13" s="27">
        <v>66012</v>
      </c>
      <c r="G13" s="27">
        <v>83513</v>
      </c>
      <c r="J13" s="25" t="s">
        <v>389</v>
      </c>
      <c r="K13" s="225">
        <f t="shared" si="4"/>
        <v>92.529937900476043</v>
      </c>
      <c r="L13" s="225">
        <f t="shared" si="5"/>
        <v>93.034756174439295</v>
      </c>
      <c r="M13" s="225">
        <f t="shared" ref="M13:M26" si="6">+D13/$D$4*100</f>
        <v>92.839242053789732</v>
      </c>
      <c r="N13" s="225">
        <f t="shared" si="1"/>
        <v>92.389444990122612</v>
      </c>
      <c r="O13" s="225">
        <f>+F13/$F$4*100</f>
        <v>91.804464223628401</v>
      </c>
      <c r="P13" s="225">
        <f t="shared" si="3"/>
        <v>92.004054158266399</v>
      </c>
      <c r="Q13" s="27"/>
    </row>
    <row r="14" spans="1:17" x14ac:dyDescent="0.25">
      <c r="A14" s="13" t="s">
        <v>78</v>
      </c>
      <c r="B14" s="28">
        <v>44443</v>
      </c>
      <c r="C14" s="28">
        <v>51823</v>
      </c>
      <c r="D14" s="28">
        <v>70715</v>
      </c>
      <c r="E14" s="28">
        <v>66894</v>
      </c>
      <c r="F14" s="28">
        <v>52116</v>
      </c>
      <c r="G14" s="28">
        <v>66054</v>
      </c>
      <c r="J14" s="13" t="s">
        <v>78</v>
      </c>
      <c r="K14" s="226">
        <f t="shared" si="4"/>
        <v>73.206608575334798</v>
      </c>
      <c r="L14" s="226">
        <f t="shared" si="5"/>
        <v>72.598517854391105</v>
      </c>
      <c r="M14" s="226">
        <f t="shared" si="6"/>
        <v>72.040546047269757</v>
      </c>
      <c r="N14" s="226">
        <f t="shared" si="1"/>
        <v>73.825473728355277</v>
      </c>
      <c r="O14" s="226">
        <f>+F14/$F$4*100</f>
        <v>72.478965301439402</v>
      </c>
      <c r="P14" s="226">
        <f t="shared" si="3"/>
        <v>72.76993753511583</v>
      </c>
      <c r="Q14" s="27"/>
    </row>
    <row r="15" spans="1:17" x14ac:dyDescent="0.25">
      <c r="A15" s="13" t="s">
        <v>401</v>
      </c>
      <c r="B15" s="28">
        <v>43068</v>
      </c>
      <c r="C15" s="28">
        <v>51222</v>
      </c>
      <c r="D15" s="28">
        <v>70405</v>
      </c>
      <c r="E15" s="28">
        <v>66680</v>
      </c>
      <c r="F15" s="28">
        <v>51228</v>
      </c>
      <c r="G15" s="28">
        <v>66054</v>
      </c>
      <c r="J15" s="13" t="s">
        <v>401</v>
      </c>
      <c r="K15" s="226">
        <f t="shared" si="4"/>
        <v>70.941705513185852</v>
      </c>
      <c r="L15" s="226">
        <f t="shared" si="5"/>
        <v>71.756580698485635</v>
      </c>
      <c r="M15" s="226">
        <f t="shared" si="6"/>
        <v>71.724735126324362</v>
      </c>
      <c r="N15" s="226">
        <f t="shared" si="1"/>
        <v>73.589299312445505</v>
      </c>
      <c r="O15" s="226">
        <f>+F15/$F$4*100</f>
        <v>71.244002503302966</v>
      </c>
      <c r="P15" s="226">
        <f t="shared" si="3"/>
        <v>72.76993753511583</v>
      </c>
      <c r="Q15" s="27"/>
    </row>
    <row r="16" spans="1:17" ht="45" x14ac:dyDescent="0.25">
      <c r="A16" s="224" t="s">
        <v>261</v>
      </c>
      <c r="B16" s="36">
        <v>6</v>
      </c>
      <c r="C16" s="36">
        <v>47</v>
      </c>
      <c r="D16" s="36">
        <v>21</v>
      </c>
      <c r="E16" s="36" t="s">
        <v>171</v>
      </c>
      <c r="F16" s="36" t="s">
        <v>184</v>
      </c>
      <c r="G16" s="36" t="s">
        <v>143</v>
      </c>
      <c r="J16" s="224" t="s">
        <v>261</v>
      </c>
      <c r="K16" s="226">
        <f t="shared" si="4"/>
        <v>9.8832133621044663E-3</v>
      </c>
      <c r="L16" s="226">
        <f t="shared" si="5"/>
        <v>6.584200720059398E-2</v>
      </c>
      <c r="M16" s="226">
        <f t="shared" si="6"/>
        <v>2.1393643031784839E-2</v>
      </c>
      <c r="N16" s="36" t="s">
        <v>184</v>
      </c>
      <c r="O16" s="36" t="s">
        <v>184</v>
      </c>
      <c r="P16" s="36" t="s">
        <v>184</v>
      </c>
      <c r="Q16" s="27"/>
    </row>
    <row r="17" spans="1:17" x14ac:dyDescent="0.25">
      <c r="A17" s="224" t="s">
        <v>262</v>
      </c>
      <c r="B17" s="28">
        <v>1369</v>
      </c>
      <c r="C17" s="36">
        <v>554</v>
      </c>
      <c r="D17" s="36">
        <v>310</v>
      </c>
      <c r="E17" s="36">
        <v>214</v>
      </c>
      <c r="F17" s="36">
        <v>888</v>
      </c>
      <c r="G17" s="36">
        <v>277</v>
      </c>
      <c r="J17" s="224" t="s">
        <v>262</v>
      </c>
      <c r="K17" s="226">
        <f t="shared" si="4"/>
        <v>2.2550198487868358</v>
      </c>
      <c r="L17" s="226">
        <f t="shared" si="5"/>
        <v>0.77609514870487373</v>
      </c>
      <c r="M17" s="226">
        <f t="shared" si="6"/>
        <v>0.31581092094539526</v>
      </c>
      <c r="N17" s="226">
        <f t="shared" ref="N17:N26" si="7">+E17/$E$4*100</f>
        <v>0.23617441590976815</v>
      </c>
      <c r="O17" s="226">
        <f t="shared" ref="O17:O26" si="8">+F17/$F$4*100</f>
        <v>1.2349627981364302</v>
      </c>
      <c r="P17" s="226">
        <f>+G17/$G$4*100</f>
        <v>0.30516354342245872</v>
      </c>
      <c r="Q17" s="27"/>
    </row>
    <row r="18" spans="1:17" x14ac:dyDescent="0.25">
      <c r="A18" s="13" t="s">
        <v>79</v>
      </c>
      <c r="B18" s="28">
        <v>11731</v>
      </c>
      <c r="C18" s="28">
        <v>14588</v>
      </c>
      <c r="D18" s="28">
        <v>20415</v>
      </c>
      <c r="E18" s="28">
        <v>16822</v>
      </c>
      <c r="F18" s="28">
        <v>13895</v>
      </c>
      <c r="G18" s="28">
        <v>17459</v>
      </c>
      <c r="J18" s="13" t="s">
        <v>79</v>
      </c>
      <c r="K18" s="226">
        <f t="shared" si="4"/>
        <v>19.323329325141248</v>
      </c>
      <c r="L18" s="226">
        <f t="shared" si="5"/>
        <v>20.43623832004819</v>
      </c>
      <c r="M18" s="226">
        <f t="shared" si="6"/>
        <v>20.797677261613693</v>
      </c>
      <c r="N18" s="226">
        <f t="shared" si="7"/>
        <v>18.56507488053327</v>
      </c>
      <c r="O18" s="226">
        <f t="shared" si="8"/>
        <v>19.324108198317226</v>
      </c>
      <c r="P18" s="226">
        <f>+G18/$G$4*100</f>
        <v>19.234116623150566</v>
      </c>
      <c r="Q18" s="27"/>
    </row>
    <row r="19" spans="1:17" ht="22.5" x14ac:dyDescent="0.25">
      <c r="A19" s="224" t="s">
        <v>80</v>
      </c>
      <c r="B19" s="28">
        <v>1593</v>
      </c>
      <c r="C19" s="28">
        <v>1046</v>
      </c>
      <c r="D19" s="28">
        <v>2153</v>
      </c>
      <c r="E19" s="28">
        <v>1239</v>
      </c>
      <c r="F19" s="28">
        <v>1010</v>
      </c>
      <c r="G19" s="28">
        <v>1116</v>
      </c>
      <c r="J19" s="224" t="s">
        <v>80</v>
      </c>
      <c r="K19" s="226">
        <f t="shared" si="4"/>
        <v>2.6239931476387359</v>
      </c>
      <c r="L19" s="226">
        <f t="shared" si="5"/>
        <v>1.4653348836557725</v>
      </c>
      <c r="M19" s="226">
        <f t="shared" si="6"/>
        <v>2.1933577832110838</v>
      </c>
      <c r="N19" s="226">
        <f t="shared" si="7"/>
        <v>1.3673836509916013</v>
      </c>
      <c r="O19" s="226">
        <f t="shared" si="8"/>
        <v>1.4046311104930116</v>
      </c>
      <c r="P19" s="226">
        <f>+G19/$G$4*100</f>
        <v>1.2294675612255015</v>
      </c>
      <c r="Q19" s="27"/>
    </row>
    <row r="20" spans="1:17" x14ac:dyDescent="0.25">
      <c r="A20" s="224" t="s">
        <v>83</v>
      </c>
      <c r="B20" s="28">
        <v>1550</v>
      </c>
      <c r="C20" s="36">
        <v>917</v>
      </c>
      <c r="D20" s="28">
        <v>2140</v>
      </c>
      <c r="E20" s="28">
        <v>1224</v>
      </c>
      <c r="F20" s="36">
        <v>999</v>
      </c>
      <c r="G20" s="28">
        <v>1128</v>
      </c>
      <c r="J20" s="224" t="s">
        <v>83</v>
      </c>
      <c r="K20" s="226">
        <f t="shared" si="4"/>
        <v>2.553163451876987</v>
      </c>
      <c r="L20" s="226">
        <f t="shared" si="5"/>
        <v>1.2846195872966955</v>
      </c>
      <c r="M20" s="226">
        <f t="shared" si="6"/>
        <v>2.180114099429503</v>
      </c>
      <c r="N20" s="226">
        <f t="shared" si="7"/>
        <v>1.350829369502599</v>
      </c>
      <c r="O20" s="226">
        <f t="shared" si="8"/>
        <v>1.3893331479034838</v>
      </c>
      <c r="P20" s="226">
        <f>+G20/$G$4*100</f>
        <v>1.2426876425290014</v>
      </c>
      <c r="Q20" s="27"/>
    </row>
    <row r="21" spans="1:17" x14ac:dyDescent="0.25">
      <c r="A21" s="13" t="s">
        <v>263</v>
      </c>
      <c r="B21" s="36">
        <v>43</v>
      </c>
      <c r="C21" s="36">
        <v>129</v>
      </c>
      <c r="D21" s="36">
        <v>13</v>
      </c>
      <c r="E21" s="36">
        <v>15</v>
      </c>
      <c r="F21" s="36">
        <v>10</v>
      </c>
      <c r="G21" s="36" t="s">
        <v>143</v>
      </c>
      <c r="J21" s="13" t="s">
        <v>263</v>
      </c>
      <c r="K21" s="226">
        <f t="shared" si="4"/>
        <v>7.0829695761748662E-2</v>
      </c>
      <c r="L21" s="226">
        <f t="shared" si="5"/>
        <v>0.1807152963590771</v>
      </c>
      <c r="M21" s="226">
        <f t="shared" si="6"/>
        <v>1.3243683781581091E-2</v>
      </c>
      <c r="N21" s="226">
        <f t="shared" si="7"/>
        <v>1.6554281489002436E-2</v>
      </c>
      <c r="O21" s="226">
        <f t="shared" si="8"/>
        <v>1.3907238717752589E-2</v>
      </c>
      <c r="P21" s="36" t="s">
        <v>184</v>
      </c>
      <c r="Q21" s="27"/>
    </row>
    <row r="22" spans="1:17" x14ac:dyDescent="0.25">
      <c r="A22" s="13" t="s">
        <v>84</v>
      </c>
      <c r="B22" s="28">
        <v>9603</v>
      </c>
      <c r="C22" s="28">
        <v>13012</v>
      </c>
      <c r="D22" s="28">
        <v>17043</v>
      </c>
      <c r="E22" s="28">
        <v>15047</v>
      </c>
      <c r="F22" s="28">
        <v>12478</v>
      </c>
      <c r="G22" s="28">
        <v>15772</v>
      </c>
      <c r="J22" s="13" t="s">
        <v>84</v>
      </c>
      <c r="K22" s="226">
        <f t="shared" si="4"/>
        <v>15.818082986048196</v>
      </c>
      <c r="L22" s="226">
        <f t="shared" si="5"/>
        <v>18.228429738172956</v>
      </c>
      <c r="M22" s="226">
        <f t="shared" si="6"/>
        <v>17.362469437652813</v>
      </c>
      <c r="N22" s="226">
        <f t="shared" si="7"/>
        <v>16.606151571001313</v>
      </c>
      <c r="O22" s="226">
        <f t="shared" si="8"/>
        <v>17.353452472011682</v>
      </c>
      <c r="P22" s="226">
        <f>+G22/$G$4*100</f>
        <v>17.375593526566853</v>
      </c>
      <c r="Q22" s="27"/>
    </row>
    <row r="23" spans="1:17" x14ac:dyDescent="0.25">
      <c r="A23" s="13" t="s">
        <v>85</v>
      </c>
      <c r="B23" s="28">
        <v>8521</v>
      </c>
      <c r="C23" s="28">
        <v>11112</v>
      </c>
      <c r="D23" s="28">
        <v>15676</v>
      </c>
      <c r="E23" s="28">
        <v>12979</v>
      </c>
      <c r="F23" s="28">
        <v>11871</v>
      </c>
      <c r="G23" s="28">
        <v>14602</v>
      </c>
      <c r="J23" s="13" t="s">
        <v>85</v>
      </c>
      <c r="K23" s="226">
        <f t="shared" si="4"/>
        <v>14.035810176415358</v>
      </c>
      <c r="L23" s="226">
        <f t="shared" si="5"/>
        <v>15.566731574744688</v>
      </c>
      <c r="M23" s="226">
        <f t="shared" si="6"/>
        <v>15.969845150774246</v>
      </c>
      <c r="N23" s="226">
        <f t="shared" si="7"/>
        <v>14.323867963050843</v>
      </c>
      <c r="O23" s="226">
        <f t="shared" si="8"/>
        <v>16.509283081844099</v>
      </c>
      <c r="P23" s="226">
        <f>+G23/$G$4*100</f>
        <v>16.086635599475603</v>
      </c>
      <c r="Q23" s="27"/>
    </row>
    <row r="24" spans="1:17" x14ac:dyDescent="0.25">
      <c r="A24" s="13" t="s">
        <v>86</v>
      </c>
      <c r="B24" s="28">
        <v>1082</v>
      </c>
      <c r="C24" s="28">
        <v>1900</v>
      </c>
      <c r="D24" s="28">
        <v>1367</v>
      </c>
      <c r="E24" s="28">
        <v>2068</v>
      </c>
      <c r="F24" s="36">
        <v>607</v>
      </c>
      <c r="G24" s="28">
        <v>1170</v>
      </c>
      <c r="J24" s="13" t="s">
        <v>86</v>
      </c>
      <c r="K24" s="226">
        <f t="shared" si="4"/>
        <v>1.7822728096328386</v>
      </c>
      <c r="L24" s="226">
        <f t="shared" si="5"/>
        <v>2.6616981634282673</v>
      </c>
      <c r="M24" s="226">
        <f t="shared" si="6"/>
        <v>1.3926242868785657</v>
      </c>
      <c r="N24" s="226">
        <f t="shared" si="7"/>
        <v>2.2822836079504696</v>
      </c>
      <c r="O24" s="226">
        <f t="shared" si="8"/>
        <v>0.8441693901675823</v>
      </c>
      <c r="P24" s="226">
        <f>+G24/$G$4*100</f>
        <v>1.2889579270912517</v>
      </c>
      <c r="Q24" s="27"/>
    </row>
    <row r="25" spans="1:17" x14ac:dyDescent="0.25">
      <c r="A25" s="13" t="s">
        <v>87</v>
      </c>
      <c r="B25" s="36">
        <v>11</v>
      </c>
      <c r="C25" s="36">
        <v>47</v>
      </c>
      <c r="D25" s="36">
        <v>37</v>
      </c>
      <c r="E25" s="36">
        <v>31</v>
      </c>
      <c r="F25" s="36">
        <v>27</v>
      </c>
      <c r="G25" s="36">
        <v>36</v>
      </c>
      <c r="J25" s="13" t="s">
        <v>87</v>
      </c>
      <c r="K25" s="226">
        <f t="shared" si="4"/>
        <v>1.811922449719152E-2</v>
      </c>
      <c r="L25" s="226">
        <f t="shared" si="5"/>
        <v>6.584200720059398E-2</v>
      </c>
      <c r="M25" s="226">
        <f t="shared" si="6"/>
        <v>3.7693561532192339E-2</v>
      </c>
      <c r="N25" s="226">
        <f t="shared" si="7"/>
        <v>3.421218174393837E-2</v>
      </c>
      <c r="O25" s="226">
        <f t="shared" si="8"/>
        <v>3.7549544537931995E-2</v>
      </c>
      <c r="P25" s="226">
        <f>+G25/$G$4*100</f>
        <v>3.9660243910500048E-2</v>
      </c>
      <c r="Q25" s="27"/>
    </row>
    <row r="26" spans="1:17" ht="15.75" thickBot="1" x14ac:dyDescent="0.3">
      <c r="A26" s="126" t="s">
        <v>51</v>
      </c>
      <c r="B26" s="128">
        <v>524</v>
      </c>
      <c r="C26" s="129">
        <v>484</v>
      </c>
      <c r="D26" s="31">
        <v>1182</v>
      </c>
      <c r="E26" s="129">
        <v>504</v>
      </c>
      <c r="F26" s="129">
        <v>380</v>
      </c>
      <c r="G26" s="129">
        <v>535</v>
      </c>
      <c r="J26" s="126" t="s">
        <v>51</v>
      </c>
      <c r="K26" s="227">
        <f t="shared" si="4"/>
        <v>0.86313396695712341</v>
      </c>
      <c r="L26" s="227">
        <f t="shared" si="5"/>
        <v>0.67803258478909545</v>
      </c>
      <c r="M26" s="227">
        <f t="shared" si="6"/>
        <v>1.204156479217604</v>
      </c>
      <c r="N26" s="227">
        <f t="shared" si="7"/>
        <v>0.55622385803048191</v>
      </c>
      <c r="O26" s="227">
        <f t="shared" si="8"/>
        <v>0.52847507127459836</v>
      </c>
      <c r="P26" s="227">
        <f>+G26/$G$4*100</f>
        <v>0.58939529144770908</v>
      </c>
      <c r="Q26" s="27"/>
    </row>
    <row r="27" spans="1:17" ht="15.75" thickTop="1" x14ac:dyDescent="0.25">
      <c r="A27" s="223" t="s">
        <v>237</v>
      </c>
    </row>
    <row r="28" spans="1:17" x14ac:dyDescent="0.25">
      <c r="A28" s="223" t="s">
        <v>402</v>
      </c>
    </row>
    <row r="29" spans="1:17" x14ac:dyDescent="0.25">
      <c r="A29" s="48"/>
    </row>
    <row r="30" spans="1:17" x14ac:dyDescent="0.25">
      <c r="A30" s="47" t="s">
        <v>232</v>
      </c>
      <c r="C30" s="49" t="s">
        <v>155</v>
      </c>
    </row>
    <row r="31" spans="1:17" x14ac:dyDescent="0.25">
      <c r="A31" s="46" t="s">
        <v>233</v>
      </c>
    </row>
    <row r="32" spans="1:17" x14ac:dyDescent="0.25">
      <c r="A32" s="47"/>
    </row>
    <row r="33" spans="1:1" x14ac:dyDescent="0.25">
      <c r="A33" s="4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F12" sqref="F12"/>
    </sheetView>
  </sheetViews>
  <sheetFormatPr defaultRowHeight="15" x14ac:dyDescent="0.25"/>
  <cols>
    <col min="1" max="1" width="48.85546875" customWidth="1"/>
    <col min="2" max="5" width="10.5703125" style="21" bestFit="1" customWidth="1"/>
    <col min="6" max="7" width="10" style="21" bestFit="1" customWidth="1"/>
  </cols>
  <sheetData>
    <row r="1" spans="1:7" x14ac:dyDescent="0.25">
      <c r="A1" s="236" t="s">
        <v>405</v>
      </c>
      <c r="B1" s="233"/>
    </row>
    <row r="2" spans="1:7" ht="15.75" thickBot="1" x14ac:dyDescent="0.3">
      <c r="A2" s="130"/>
      <c r="B2" s="233"/>
    </row>
    <row r="3" spans="1:7" ht="15.75" thickTop="1" x14ac:dyDescent="0.25">
      <c r="A3" s="86" t="s">
        <v>91</v>
      </c>
      <c r="B3" s="229" t="s">
        <v>1</v>
      </c>
      <c r="C3" s="86" t="s">
        <v>2</v>
      </c>
      <c r="D3" s="86" t="s">
        <v>3</v>
      </c>
      <c r="E3" s="86" t="s">
        <v>52</v>
      </c>
      <c r="F3" s="86" t="s">
        <v>252</v>
      </c>
      <c r="G3" s="86" t="s">
        <v>253</v>
      </c>
    </row>
    <row r="4" spans="1:7" x14ac:dyDescent="0.25">
      <c r="A4" s="13" t="s">
        <v>93</v>
      </c>
      <c r="B4" s="230">
        <v>32389</v>
      </c>
      <c r="C4" s="230">
        <v>42063</v>
      </c>
      <c r="D4" s="230">
        <v>39783</v>
      </c>
      <c r="E4" s="230">
        <v>86392</v>
      </c>
      <c r="F4" s="230">
        <v>77973</v>
      </c>
      <c r="G4" s="230">
        <v>95513</v>
      </c>
    </row>
    <row r="5" spans="1:7" x14ac:dyDescent="0.25">
      <c r="A5" s="13" t="s">
        <v>275</v>
      </c>
      <c r="B5" s="230">
        <v>462</v>
      </c>
      <c r="C5" s="230">
        <v>569</v>
      </c>
      <c r="D5" s="230">
        <v>690</v>
      </c>
      <c r="E5" s="230">
        <v>771</v>
      </c>
      <c r="F5" s="230">
        <v>420</v>
      </c>
      <c r="G5" s="230">
        <v>366</v>
      </c>
    </row>
    <row r="6" spans="1:7" x14ac:dyDescent="0.25">
      <c r="A6" s="13" t="s">
        <v>96</v>
      </c>
      <c r="B6" s="230">
        <v>692</v>
      </c>
      <c r="C6" s="230">
        <v>1092</v>
      </c>
      <c r="D6" s="230">
        <v>999</v>
      </c>
      <c r="E6" s="230">
        <v>1545</v>
      </c>
      <c r="F6" s="230">
        <v>1036</v>
      </c>
      <c r="G6" s="230">
        <v>959</v>
      </c>
    </row>
    <row r="7" spans="1:7" x14ac:dyDescent="0.25">
      <c r="A7" s="25" t="s">
        <v>97</v>
      </c>
      <c r="B7" s="231">
        <v>3589</v>
      </c>
      <c r="C7" s="231">
        <v>4339</v>
      </c>
      <c r="D7" s="231">
        <v>4524</v>
      </c>
      <c r="E7" s="231">
        <v>5861</v>
      </c>
      <c r="F7" s="231">
        <v>4365</v>
      </c>
      <c r="G7" s="231">
        <v>3675</v>
      </c>
    </row>
    <row r="8" spans="1:7" x14ac:dyDescent="0.25">
      <c r="A8" s="25" t="s">
        <v>276</v>
      </c>
      <c r="B8" s="231"/>
      <c r="C8" s="234">
        <v>4614</v>
      </c>
      <c r="D8" s="234">
        <v>6655</v>
      </c>
      <c r="E8" s="234">
        <v>7189</v>
      </c>
      <c r="F8" s="234">
        <v>5598</v>
      </c>
      <c r="G8" s="234">
        <v>5110</v>
      </c>
    </row>
    <row r="9" spans="1:7" x14ac:dyDescent="0.25">
      <c r="A9" s="13" t="s">
        <v>99</v>
      </c>
      <c r="B9" s="230">
        <v>1689</v>
      </c>
      <c r="C9" s="230">
        <v>1460</v>
      </c>
      <c r="D9" s="230">
        <v>2187</v>
      </c>
      <c r="E9" s="230">
        <v>1668</v>
      </c>
      <c r="F9" s="230">
        <v>1567</v>
      </c>
      <c r="G9" s="230">
        <v>1402</v>
      </c>
    </row>
    <row r="10" spans="1:7" x14ac:dyDescent="0.25">
      <c r="A10" s="13" t="s">
        <v>277</v>
      </c>
      <c r="B10" s="230">
        <v>3805</v>
      </c>
      <c r="C10" s="230">
        <v>3154</v>
      </c>
      <c r="D10" s="230">
        <v>4469</v>
      </c>
      <c r="E10" s="230">
        <v>5521</v>
      </c>
      <c r="F10" s="230">
        <v>4031</v>
      </c>
      <c r="G10" s="230">
        <v>3708</v>
      </c>
    </row>
    <row r="11" spans="1:7" x14ac:dyDescent="0.25">
      <c r="A11" s="25" t="s">
        <v>278</v>
      </c>
      <c r="B11" s="231"/>
      <c r="C11" s="234">
        <v>38104</v>
      </c>
      <c r="D11" s="234">
        <v>35794</v>
      </c>
      <c r="E11" s="234">
        <v>35811</v>
      </c>
      <c r="F11" s="234">
        <v>26175</v>
      </c>
      <c r="G11" s="234">
        <v>26147</v>
      </c>
    </row>
    <row r="12" spans="1:7" x14ac:dyDescent="0.25">
      <c r="A12" s="13" t="s">
        <v>102</v>
      </c>
      <c r="B12" s="230">
        <v>13381</v>
      </c>
      <c r="C12" s="230">
        <v>13648</v>
      </c>
      <c r="D12" s="230">
        <v>697</v>
      </c>
      <c r="E12" s="230">
        <v>1069</v>
      </c>
      <c r="F12" s="230">
        <v>1471</v>
      </c>
      <c r="G12" s="230">
        <v>1357</v>
      </c>
    </row>
    <row r="13" spans="1:7" x14ac:dyDescent="0.25">
      <c r="A13" s="13" t="s">
        <v>279</v>
      </c>
      <c r="B13" s="230">
        <v>24996</v>
      </c>
      <c r="C13" s="230">
        <v>24233</v>
      </c>
      <c r="D13" s="230">
        <v>35024</v>
      </c>
      <c r="E13" s="230">
        <v>34741</v>
      </c>
      <c r="F13" s="230">
        <v>24703</v>
      </c>
      <c r="G13" s="230">
        <v>24789</v>
      </c>
    </row>
    <row r="14" spans="1:7" x14ac:dyDescent="0.25">
      <c r="A14" s="13" t="s">
        <v>280</v>
      </c>
      <c r="B14" s="230">
        <v>117</v>
      </c>
      <c r="C14" s="230">
        <v>223</v>
      </c>
      <c r="D14" s="230">
        <v>74</v>
      </c>
      <c r="E14" s="230">
        <v>1</v>
      </c>
      <c r="F14" s="230">
        <v>1</v>
      </c>
      <c r="G14" s="230">
        <v>1</v>
      </c>
    </row>
    <row r="15" spans="1:7" ht="15.75" thickBot="1" x14ac:dyDescent="0.3">
      <c r="A15" s="126" t="s">
        <v>281</v>
      </c>
      <c r="B15" s="232">
        <v>81122</v>
      </c>
      <c r="C15" s="235">
        <v>90781</v>
      </c>
      <c r="D15" s="235">
        <v>88446</v>
      </c>
      <c r="E15" s="235">
        <v>137569</v>
      </c>
      <c r="F15" s="235">
        <v>115568</v>
      </c>
      <c r="G15" s="235">
        <v>131768</v>
      </c>
    </row>
    <row r="16" spans="1:7" ht="15.75" thickTop="1" x14ac:dyDescent="0.25">
      <c r="B16" s="238"/>
      <c r="C16" s="238"/>
      <c r="D16" s="238"/>
      <c r="E16" s="238"/>
      <c r="F16" s="238"/>
      <c r="G16" s="238"/>
    </row>
    <row r="17" spans="1:7" x14ac:dyDescent="0.25">
      <c r="B17" s="238"/>
      <c r="C17" s="238"/>
      <c r="D17" s="238"/>
      <c r="E17" s="238"/>
      <c r="F17" s="238"/>
      <c r="G17" s="238"/>
    </row>
    <row r="18" spans="1:7" x14ac:dyDescent="0.25">
      <c r="A18" t="s">
        <v>413</v>
      </c>
    </row>
    <row r="19" spans="1:7" ht="15.75" thickBot="1" x14ac:dyDescent="0.3"/>
    <row r="20" spans="1:7" ht="15.75" thickTop="1" x14ac:dyDescent="0.25">
      <c r="A20" s="86" t="s">
        <v>131</v>
      </c>
      <c r="B20" s="105" t="s">
        <v>1</v>
      </c>
      <c r="C20" s="105" t="s">
        <v>2</v>
      </c>
      <c r="D20" s="105" t="s">
        <v>3</v>
      </c>
      <c r="E20" s="105" t="s">
        <v>4</v>
      </c>
      <c r="F20" s="105" t="s">
        <v>406</v>
      </c>
      <c r="G20" s="105" t="s">
        <v>253</v>
      </c>
    </row>
    <row r="21" spans="1:7" x14ac:dyDescent="0.25">
      <c r="A21" s="25" t="s">
        <v>407</v>
      </c>
      <c r="B21" s="34"/>
      <c r="C21" s="34"/>
      <c r="D21" s="34"/>
      <c r="E21" s="34"/>
      <c r="F21" s="34"/>
      <c r="G21" s="34"/>
    </row>
    <row r="22" spans="1:7" x14ac:dyDescent="0.25">
      <c r="A22" s="13" t="s">
        <v>408</v>
      </c>
      <c r="B22" s="28">
        <v>17621</v>
      </c>
      <c r="C22" s="28">
        <v>19750</v>
      </c>
      <c r="D22" s="28">
        <v>21254</v>
      </c>
      <c r="E22" s="28">
        <v>22700</v>
      </c>
      <c r="F22" s="28">
        <v>20852</v>
      </c>
      <c r="G22" s="28">
        <v>23495</v>
      </c>
    </row>
    <row r="23" spans="1:7" x14ac:dyDescent="0.25">
      <c r="A23" s="13" t="s">
        <v>133</v>
      </c>
      <c r="B23" s="28">
        <v>9916</v>
      </c>
      <c r="C23" s="28">
        <v>10067</v>
      </c>
      <c r="D23" s="28">
        <v>9918</v>
      </c>
      <c r="E23" s="28">
        <v>10096</v>
      </c>
      <c r="F23" s="28">
        <v>9198</v>
      </c>
      <c r="G23" s="28">
        <v>6399</v>
      </c>
    </row>
    <row r="24" spans="1:7" x14ac:dyDescent="0.25">
      <c r="A24" s="13" t="s">
        <v>134</v>
      </c>
      <c r="B24" s="36">
        <v>263</v>
      </c>
      <c r="C24" s="36">
        <v>142</v>
      </c>
      <c r="D24" s="36">
        <v>450</v>
      </c>
      <c r="E24" s="36">
        <v>573</v>
      </c>
      <c r="F24" s="36">
        <v>805</v>
      </c>
      <c r="G24" s="36">
        <v>548</v>
      </c>
    </row>
    <row r="25" spans="1:7" x14ac:dyDescent="0.25">
      <c r="A25" s="13" t="s">
        <v>135</v>
      </c>
      <c r="B25" s="28">
        <v>2513</v>
      </c>
      <c r="C25" s="28">
        <v>3247</v>
      </c>
      <c r="D25" s="28">
        <v>4261</v>
      </c>
      <c r="E25" s="28">
        <v>4464</v>
      </c>
      <c r="F25" s="28">
        <v>3864</v>
      </c>
      <c r="G25" s="28">
        <v>2633</v>
      </c>
    </row>
    <row r="26" spans="1:7" x14ac:dyDescent="0.25">
      <c r="A26" s="13" t="s">
        <v>186</v>
      </c>
      <c r="B26" s="28">
        <v>27618</v>
      </c>
      <c r="C26" s="28">
        <v>25504</v>
      </c>
      <c r="D26" s="28">
        <v>32579</v>
      </c>
      <c r="E26" s="28">
        <v>33857</v>
      </c>
      <c r="F26" s="28">
        <v>28160</v>
      </c>
      <c r="G26" s="28">
        <v>20333</v>
      </c>
    </row>
    <row r="27" spans="1:7" x14ac:dyDescent="0.25">
      <c r="A27" s="13" t="s">
        <v>137</v>
      </c>
      <c r="B27" s="36" t="s">
        <v>8</v>
      </c>
      <c r="C27" s="36" t="s">
        <v>8</v>
      </c>
      <c r="D27" s="36" t="s">
        <v>8</v>
      </c>
      <c r="E27" s="36" t="s">
        <v>241</v>
      </c>
      <c r="F27" s="36" t="s">
        <v>171</v>
      </c>
      <c r="G27" s="36" t="s">
        <v>158</v>
      </c>
    </row>
    <row r="28" spans="1:7" x14ac:dyDescent="0.25">
      <c r="A28" s="13" t="s">
        <v>409</v>
      </c>
      <c r="B28" s="28">
        <v>3835</v>
      </c>
      <c r="C28" s="28">
        <v>2513</v>
      </c>
      <c r="D28" s="28">
        <v>2142</v>
      </c>
      <c r="E28" s="28">
        <v>6539</v>
      </c>
      <c r="F28" s="28">
        <v>4475</v>
      </c>
      <c r="G28" s="28">
        <v>4534</v>
      </c>
    </row>
    <row r="29" spans="1:7" x14ac:dyDescent="0.25">
      <c r="A29" s="25" t="s">
        <v>138</v>
      </c>
      <c r="B29" s="34"/>
      <c r="C29" s="34"/>
      <c r="D29" s="34"/>
      <c r="E29" s="36" t="s">
        <v>241</v>
      </c>
      <c r="F29" s="36" t="s">
        <v>171</v>
      </c>
      <c r="G29" s="36" t="s">
        <v>158</v>
      </c>
    </row>
    <row r="30" spans="1:7" x14ac:dyDescent="0.25">
      <c r="A30" s="13" t="s">
        <v>139</v>
      </c>
      <c r="B30" s="36">
        <v>281</v>
      </c>
      <c r="C30" s="36">
        <v>474</v>
      </c>
      <c r="D30" s="36">
        <v>35</v>
      </c>
      <c r="E30" s="36">
        <v>161</v>
      </c>
      <c r="F30" s="36">
        <v>8</v>
      </c>
      <c r="G30" s="36">
        <v>8</v>
      </c>
    </row>
    <row r="31" spans="1:7" x14ac:dyDescent="0.25">
      <c r="A31" s="13" t="s">
        <v>410</v>
      </c>
      <c r="B31" s="36" t="s">
        <v>8</v>
      </c>
      <c r="C31" s="36" t="s">
        <v>8</v>
      </c>
      <c r="D31" s="36" t="s">
        <v>8</v>
      </c>
      <c r="E31" s="36" t="s">
        <v>241</v>
      </c>
      <c r="F31" s="36" t="s">
        <v>171</v>
      </c>
      <c r="G31" s="36" t="s">
        <v>158</v>
      </c>
    </row>
    <row r="32" spans="1:7" x14ac:dyDescent="0.25">
      <c r="A32" s="25" t="s">
        <v>81</v>
      </c>
      <c r="B32" s="34"/>
      <c r="C32" s="34"/>
      <c r="D32" s="34"/>
      <c r="E32" s="34"/>
      <c r="F32" s="36" t="s">
        <v>171</v>
      </c>
      <c r="G32" s="36" t="s">
        <v>158</v>
      </c>
    </row>
    <row r="33" spans="1:7" x14ac:dyDescent="0.25">
      <c r="A33" s="13" t="s">
        <v>34</v>
      </c>
      <c r="B33" s="36">
        <v>36</v>
      </c>
      <c r="C33" s="36" t="s">
        <v>8</v>
      </c>
      <c r="D33" s="36">
        <v>24</v>
      </c>
      <c r="E33" s="36" t="s">
        <v>241</v>
      </c>
      <c r="F33" s="36">
        <v>5</v>
      </c>
      <c r="G33" s="36">
        <v>4</v>
      </c>
    </row>
    <row r="34" spans="1:7" x14ac:dyDescent="0.25">
      <c r="A34" s="13" t="s">
        <v>141</v>
      </c>
      <c r="B34" s="36">
        <v>11</v>
      </c>
      <c r="C34" s="36">
        <v>1</v>
      </c>
      <c r="D34" s="36">
        <v>27</v>
      </c>
      <c r="E34" s="36" t="s">
        <v>241</v>
      </c>
      <c r="F34" s="36">
        <v>35</v>
      </c>
      <c r="G34" s="36">
        <v>24</v>
      </c>
    </row>
    <row r="35" spans="1:7" x14ac:dyDescent="0.25">
      <c r="A35" s="13" t="s">
        <v>142</v>
      </c>
      <c r="B35" s="36" t="s">
        <v>8</v>
      </c>
      <c r="C35" s="36" t="s">
        <v>8</v>
      </c>
      <c r="D35" s="36" t="s">
        <v>8</v>
      </c>
      <c r="E35" s="36" t="s">
        <v>241</v>
      </c>
      <c r="F35" s="36" t="s">
        <v>171</v>
      </c>
      <c r="G35" s="36" t="s">
        <v>158</v>
      </c>
    </row>
    <row r="36" spans="1:7" x14ac:dyDescent="0.25">
      <c r="A36" s="25" t="s">
        <v>144</v>
      </c>
      <c r="B36" s="25"/>
      <c r="C36" s="25"/>
      <c r="D36" s="237"/>
      <c r="E36" s="237"/>
      <c r="F36" s="36"/>
      <c r="G36" s="36"/>
    </row>
    <row r="37" spans="1:7" x14ac:dyDescent="0.25">
      <c r="A37" s="25" t="s">
        <v>34</v>
      </c>
      <c r="B37" s="34"/>
      <c r="C37" s="34"/>
      <c r="D37" s="34"/>
      <c r="E37" s="34"/>
      <c r="F37" s="36"/>
      <c r="G37" s="36"/>
    </row>
    <row r="38" spans="1:7" x14ac:dyDescent="0.25">
      <c r="A38" s="13" t="s">
        <v>411</v>
      </c>
      <c r="B38" s="28">
        <v>6472</v>
      </c>
      <c r="C38" s="28">
        <v>6593</v>
      </c>
      <c r="D38" s="28">
        <v>2658</v>
      </c>
      <c r="E38" s="28">
        <v>3500</v>
      </c>
      <c r="F38" s="28">
        <v>2289</v>
      </c>
      <c r="G38" s="28">
        <v>1683</v>
      </c>
    </row>
    <row r="39" spans="1:7" x14ac:dyDescent="0.25">
      <c r="A39" s="13" t="s">
        <v>412</v>
      </c>
      <c r="B39" s="36">
        <v>2</v>
      </c>
      <c r="C39" s="36">
        <v>1</v>
      </c>
      <c r="D39" s="36">
        <v>5</v>
      </c>
      <c r="E39" s="36">
        <v>16</v>
      </c>
      <c r="F39" s="36">
        <v>122</v>
      </c>
      <c r="G39" s="36">
        <v>100</v>
      </c>
    </row>
    <row r="40" spans="1:7" x14ac:dyDescent="0.25">
      <c r="A40" s="13" t="s">
        <v>147</v>
      </c>
      <c r="B40" s="36">
        <v>258</v>
      </c>
      <c r="C40" s="36">
        <v>382</v>
      </c>
      <c r="D40" s="36">
        <v>408</v>
      </c>
      <c r="E40" s="36">
        <v>453</v>
      </c>
      <c r="F40" s="36">
        <v>192</v>
      </c>
      <c r="G40" s="36">
        <v>132</v>
      </c>
    </row>
    <row r="41" spans="1:7" x14ac:dyDescent="0.25">
      <c r="A41" s="13" t="s">
        <v>141</v>
      </c>
      <c r="B41" s="36" t="s">
        <v>8</v>
      </c>
      <c r="C41" s="36">
        <v>77</v>
      </c>
      <c r="D41" s="36">
        <v>1</v>
      </c>
      <c r="E41" s="36">
        <v>162</v>
      </c>
      <c r="F41" s="36" t="s">
        <v>171</v>
      </c>
      <c r="G41" s="36" t="s">
        <v>158</v>
      </c>
    </row>
    <row r="42" spans="1:7" x14ac:dyDescent="0.25">
      <c r="A42" s="13" t="s">
        <v>148</v>
      </c>
      <c r="B42" s="28">
        <v>1499</v>
      </c>
      <c r="C42" s="28">
        <v>1070</v>
      </c>
      <c r="D42" s="28">
        <v>1799</v>
      </c>
      <c r="E42" s="36">
        <v>572</v>
      </c>
      <c r="F42" s="36">
        <v>452</v>
      </c>
      <c r="G42" s="36">
        <v>446</v>
      </c>
    </row>
    <row r="43" spans="1:7" ht="15.75" thickBot="1" x14ac:dyDescent="0.3">
      <c r="A43" s="126" t="s">
        <v>281</v>
      </c>
      <c r="B43" s="228">
        <v>70325</v>
      </c>
      <c r="C43" s="228">
        <v>69822</v>
      </c>
      <c r="D43" s="228">
        <v>75559</v>
      </c>
      <c r="E43" s="228">
        <v>83092</v>
      </c>
      <c r="F43" s="228">
        <v>70459</v>
      </c>
      <c r="G43" s="228">
        <v>60339</v>
      </c>
    </row>
    <row r="44" spans="1:7" ht="15.75" thickTop="1" x14ac:dyDescent="0.25"/>
    <row r="47" spans="1:7" x14ac:dyDescent="0.25">
      <c r="A47" s="41" t="s">
        <v>414</v>
      </c>
      <c r="B47"/>
      <c r="C47"/>
      <c r="D47"/>
      <c r="E47"/>
    </row>
    <row r="48" spans="1:7" ht="15.75" thickBot="1" x14ac:dyDescent="0.3">
      <c r="A48" s="41"/>
      <c r="B48"/>
      <c r="C48"/>
      <c r="D48"/>
      <c r="E48"/>
    </row>
    <row r="49" spans="1:7" ht="15.75" thickTop="1" x14ac:dyDescent="0.25">
      <c r="A49" s="105"/>
      <c r="B49" s="105"/>
      <c r="C49" s="105"/>
      <c r="D49" s="105"/>
      <c r="E49" s="105"/>
      <c r="F49" s="105"/>
      <c r="G49" s="105"/>
    </row>
    <row r="50" spans="1:7" x14ac:dyDescent="0.25">
      <c r="A50" s="25" t="s">
        <v>415</v>
      </c>
      <c r="B50" s="15" t="s">
        <v>1</v>
      </c>
      <c r="C50" s="15" t="s">
        <v>2</v>
      </c>
      <c r="D50" s="15" t="s">
        <v>3</v>
      </c>
      <c r="E50" s="15" t="s">
        <v>4</v>
      </c>
      <c r="F50" s="15" t="s">
        <v>406</v>
      </c>
      <c r="G50" s="15" t="s">
        <v>253</v>
      </c>
    </row>
    <row r="51" spans="1:7" x14ac:dyDescent="0.25">
      <c r="A51" s="72"/>
      <c r="B51"/>
      <c r="C51" s="15"/>
      <c r="D51" s="15"/>
      <c r="E51" s="15"/>
      <c r="F51" s="15"/>
      <c r="G51" s="15"/>
    </row>
    <row r="52" spans="1:7" x14ac:dyDescent="0.25">
      <c r="A52" s="25" t="s">
        <v>416</v>
      </c>
      <c r="B52" s="141">
        <f>+B53+B55+B54</f>
        <v>9968</v>
      </c>
      <c r="C52" s="141">
        <f t="shared" ref="C52:G52" si="0">+C53+C55+C54</f>
        <v>19310</v>
      </c>
      <c r="D52" s="141">
        <f t="shared" si="0"/>
        <v>12412</v>
      </c>
      <c r="E52" s="141">
        <f t="shared" si="0"/>
        <v>34648</v>
      </c>
      <c r="F52" s="141">
        <f t="shared" si="0"/>
        <v>24680</v>
      </c>
      <c r="G52" s="141">
        <f t="shared" si="0"/>
        <v>39082</v>
      </c>
    </row>
    <row r="53" spans="1:7" x14ac:dyDescent="0.25">
      <c r="A53" s="13" t="s">
        <v>417</v>
      </c>
      <c r="B53">
        <v>90</v>
      </c>
      <c r="C53" s="71">
        <v>171</v>
      </c>
      <c r="D53" s="71">
        <v>58</v>
      </c>
      <c r="E53" s="71">
        <v>530</v>
      </c>
      <c r="F53" s="28">
        <v>1999</v>
      </c>
      <c r="G53" s="28">
        <v>3166</v>
      </c>
    </row>
    <row r="54" spans="1:7" x14ac:dyDescent="0.25">
      <c r="A54" s="13" t="s">
        <v>418</v>
      </c>
      <c r="B54">
        <v>1157</v>
      </c>
      <c r="C54" s="28">
        <v>4106</v>
      </c>
      <c r="D54" s="28">
        <v>1680</v>
      </c>
      <c r="E54" s="28">
        <v>10436</v>
      </c>
      <c r="F54" s="28">
        <v>8522</v>
      </c>
      <c r="G54" s="28">
        <v>13495</v>
      </c>
    </row>
    <row r="55" spans="1:7" x14ac:dyDescent="0.25">
      <c r="A55" s="13" t="s">
        <v>419</v>
      </c>
      <c r="B55">
        <v>8721</v>
      </c>
      <c r="C55" s="28">
        <v>15033</v>
      </c>
      <c r="D55" s="28">
        <v>10674</v>
      </c>
      <c r="E55" s="28">
        <v>23682</v>
      </c>
      <c r="F55" s="28">
        <v>14159</v>
      </c>
      <c r="G55" s="28">
        <v>22421</v>
      </c>
    </row>
    <row r="56" spans="1:7" x14ac:dyDescent="0.25">
      <c r="A56" s="25" t="s">
        <v>420</v>
      </c>
      <c r="B56" s="51">
        <f>+B57+B58</f>
        <v>532</v>
      </c>
      <c r="C56" s="51">
        <f t="shared" ref="C56:G56" si="1">+C57+C58</f>
        <v>1250</v>
      </c>
      <c r="D56" s="51">
        <f t="shared" si="1"/>
        <v>238</v>
      </c>
      <c r="E56" s="51">
        <f t="shared" si="1"/>
        <v>7651</v>
      </c>
      <c r="F56" s="51">
        <f t="shared" si="1"/>
        <v>10705</v>
      </c>
      <c r="G56" s="51">
        <f t="shared" si="1"/>
        <v>16951</v>
      </c>
    </row>
    <row r="57" spans="1:7" x14ac:dyDescent="0.25">
      <c r="A57" s="13" t="s">
        <v>421</v>
      </c>
      <c r="B57">
        <v>257</v>
      </c>
      <c r="C57" s="71">
        <v>813</v>
      </c>
      <c r="D57" s="71">
        <v>85</v>
      </c>
      <c r="E57" s="28">
        <v>4006</v>
      </c>
      <c r="F57" s="28">
        <v>4165</v>
      </c>
      <c r="G57" s="28">
        <v>6595</v>
      </c>
    </row>
    <row r="58" spans="1:7" x14ac:dyDescent="0.25">
      <c r="A58" s="13" t="s">
        <v>422</v>
      </c>
      <c r="B58">
        <v>275</v>
      </c>
      <c r="C58" s="71">
        <v>437</v>
      </c>
      <c r="D58" s="71">
        <v>153</v>
      </c>
      <c r="E58" s="28">
        <v>3645</v>
      </c>
      <c r="F58" s="28">
        <v>6540</v>
      </c>
      <c r="G58" s="28">
        <v>10356</v>
      </c>
    </row>
    <row r="59" spans="1:7" x14ac:dyDescent="0.25">
      <c r="A59" s="25" t="s">
        <v>423</v>
      </c>
      <c r="B59">
        <f>+B60+B61</f>
        <v>2</v>
      </c>
      <c r="C59">
        <f t="shared" ref="C59:G59" si="2">+C60+C61</f>
        <v>1</v>
      </c>
      <c r="D59">
        <f t="shared" si="2"/>
        <v>4</v>
      </c>
      <c r="E59">
        <f t="shared" si="2"/>
        <v>3738</v>
      </c>
      <c r="F59">
        <f t="shared" si="2"/>
        <v>1166</v>
      </c>
      <c r="G59">
        <f t="shared" si="2"/>
        <v>1845</v>
      </c>
    </row>
    <row r="60" spans="1:7" x14ac:dyDescent="0.25">
      <c r="A60" s="13" t="s">
        <v>424</v>
      </c>
      <c r="B60">
        <v>2</v>
      </c>
      <c r="C60" s="71">
        <v>1</v>
      </c>
      <c r="D60" s="71">
        <v>4</v>
      </c>
      <c r="E60" s="71">
        <v>11</v>
      </c>
      <c r="F60" s="71">
        <v>1</v>
      </c>
      <c r="G60" s="71">
        <v>1</v>
      </c>
    </row>
    <row r="61" spans="1:7" x14ac:dyDescent="0.25">
      <c r="A61" s="13" t="s">
        <v>425</v>
      </c>
      <c r="B61">
        <v>0</v>
      </c>
      <c r="C61" s="71">
        <v>0</v>
      </c>
      <c r="D61" s="71">
        <v>0</v>
      </c>
      <c r="E61" s="28">
        <v>3727</v>
      </c>
      <c r="F61" s="28">
        <v>1165</v>
      </c>
      <c r="G61" s="28">
        <v>1844</v>
      </c>
    </row>
    <row r="62" spans="1:7" x14ac:dyDescent="0.25">
      <c r="A62" s="25" t="s">
        <v>426</v>
      </c>
      <c r="B62" s="51">
        <f>SUM(B63:B67)</f>
        <v>114</v>
      </c>
      <c r="C62" s="51">
        <f t="shared" ref="C62:G62" si="3">SUM(C63:C67)</f>
        <v>2</v>
      </c>
      <c r="D62" s="51">
        <f t="shared" si="3"/>
        <v>0</v>
      </c>
      <c r="E62" s="51">
        <f t="shared" si="3"/>
        <v>457</v>
      </c>
      <c r="F62" s="51">
        <f t="shared" si="3"/>
        <v>2073</v>
      </c>
      <c r="G62" s="51">
        <f t="shared" si="3"/>
        <v>3282</v>
      </c>
    </row>
    <row r="63" spans="1:7" x14ac:dyDescent="0.25">
      <c r="A63" s="13" t="s">
        <v>428</v>
      </c>
      <c r="B63" t="s">
        <v>441</v>
      </c>
      <c r="C63" s="71" t="s">
        <v>242</v>
      </c>
      <c r="D63" s="71" t="s">
        <v>241</v>
      </c>
      <c r="E63" s="71">
        <v>3</v>
      </c>
      <c r="F63" s="71" t="s">
        <v>171</v>
      </c>
      <c r="G63" s="71" t="s">
        <v>170</v>
      </c>
    </row>
    <row r="64" spans="1:7" x14ac:dyDescent="0.25">
      <c r="A64" s="13" t="s">
        <v>429</v>
      </c>
      <c r="B64">
        <v>9</v>
      </c>
      <c r="C64" s="71" t="s">
        <v>241</v>
      </c>
      <c r="D64" s="71" t="s">
        <v>241</v>
      </c>
      <c r="E64" s="71">
        <v>76</v>
      </c>
      <c r="F64" s="28">
        <v>1798</v>
      </c>
      <c r="G64" s="28">
        <v>2847</v>
      </c>
    </row>
    <row r="65" spans="1:7" x14ac:dyDescent="0.25">
      <c r="A65" s="13" t="s">
        <v>430</v>
      </c>
      <c r="B65">
        <v>105</v>
      </c>
      <c r="C65" s="71" t="s">
        <v>242</v>
      </c>
      <c r="D65" s="71" t="s">
        <v>241</v>
      </c>
      <c r="E65" s="71">
        <v>378</v>
      </c>
      <c r="F65" s="71">
        <v>275</v>
      </c>
      <c r="G65" s="71">
        <v>435</v>
      </c>
    </row>
    <row r="66" spans="1:7" x14ac:dyDescent="0.25">
      <c r="A66" s="13" t="s">
        <v>431</v>
      </c>
      <c r="B66"/>
      <c r="C66" s="71">
        <v>2</v>
      </c>
      <c r="D66" s="71" t="s">
        <v>241</v>
      </c>
      <c r="E66" s="71" t="s">
        <v>241</v>
      </c>
      <c r="F66" s="71" t="s">
        <v>171</v>
      </c>
      <c r="G66" s="71" t="s">
        <v>170</v>
      </c>
    </row>
    <row r="67" spans="1:7" x14ac:dyDescent="0.25">
      <c r="A67" s="13" t="s">
        <v>432</v>
      </c>
      <c r="B67"/>
      <c r="C67" s="71" t="s">
        <v>242</v>
      </c>
      <c r="D67" s="71" t="s">
        <v>241</v>
      </c>
      <c r="E67" s="71" t="s">
        <v>241</v>
      </c>
      <c r="F67" s="71" t="s">
        <v>171</v>
      </c>
      <c r="G67" s="71" t="s">
        <v>170</v>
      </c>
    </row>
    <row r="68" spans="1:7" x14ac:dyDescent="0.25">
      <c r="A68" s="25" t="s">
        <v>433</v>
      </c>
      <c r="B68"/>
      <c r="C68" s="71" t="s">
        <v>242</v>
      </c>
      <c r="D68" s="71" t="s">
        <v>241</v>
      </c>
      <c r="E68" s="71" t="s">
        <v>241</v>
      </c>
      <c r="F68" s="71" t="s">
        <v>171</v>
      </c>
      <c r="G68" s="71" t="s">
        <v>170</v>
      </c>
    </row>
    <row r="69" spans="1:7" x14ac:dyDescent="0.25">
      <c r="A69" s="25" t="s">
        <v>434</v>
      </c>
      <c r="B69" s="51">
        <f>SUM(B70:B73)</f>
        <v>182</v>
      </c>
      <c r="C69" s="51">
        <f t="shared" ref="C69:G69" si="4">SUM(C70:C73)</f>
        <v>397</v>
      </c>
      <c r="D69" s="51">
        <f t="shared" si="4"/>
        <v>232</v>
      </c>
      <c r="E69" s="51">
        <f t="shared" si="4"/>
        <v>7984</v>
      </c>
      <c r="F69" s="51">
        <f t="shared" si="4"/>
        <v>6485</v>
      </c>
      <c r="G69" s="51">
        <f t="shared" si="4"/>
        <v>10271</v>
      </c>
    </row>
    <row r="70" spans="1:7" x14ac:dyDescent="0.25">
      <c r="A70" s="13" t="s">
        <v>333</v>
      </c>
      <c r="B70">
        <v>182</v>
      </c>
      <c r="C70" s="71">
        <v>397</v>
      </c>
      <c r="D70" s="71">
        <v>232</v>
      </c>
      <c r="E70" s="28">
        <v>7978</v>
      </c>
      <c r="F70" s="28">
        <v>6345</v>
      </c>
      <c r="G70" s="28">
        <v>10048</v>
      </c>
    </row>
    <row r="71" spans="1:7" x14ac:dyDescent="0.25">
      <c r="A71" s="13" t="s">
        <v>435</v>
      </c>
      <c r="B71" t="s">
        <v>441</v>
      </c>
      <c r="C71" s="71" t="s">
        <v>242</v>
      </c>
      <c r="D71" s="71" t="s">
        <v>241</v>
      </c>
      <c r="E71" s="71" t="s">
        <v>241</v>
      </c>
      <c r="F71" s="71">
        <v>0</v>
      </c>
      <c r="G71" s="71">
        <v>1</v>
      </c>
    </row>
    <row r="72" spans="1:7" x14ac:dyDescent="0.25">
      <c r="A72" s="13" t="s">
        <v>436</v>
      </c>
      <c r="B72" t="s">
        <v>441</v>
      </c>
      <c r="C72" s="71" t="s">
        <v>242</v>
      </c>
      <c r="D72" s="71" t="s">
        <v>241</v>
      </c>
      <c r="E72" s="71" t="s">
        <v>241</v>
      </c>
      <c r="F72" s="71">
        <v>8</v>
      </c>
      <c r="G72" s="71">
        <v>13</v>
      </c>
    </row>
    <row r="73" spans="1:7" x14ac:dyDescent="0.25">
      <c r="A73" s="13" t="s">
        <v>437</v>
      </c>
      <c r="B73"/>
      <c r="C73" s="71" t="s">
        <v>242</v>
      </c>
      <c r="D73" s="71" t="s">
        <v>241</v>
      </c>
      <c r="E73" s="71">
        <v>6</v>
      </c>
      <c r="F73" s="71">
        <v>132</v>
      </c>
      <c r="G73" s="71">
        <v>209</v>
      </c>
    </row>
    <row r="74" spans="1:7" ht="15.75" thickBot="1" x14ac:dyDescent="0.3">
      <c r="A74" s="93" t="s">
        <v>281</v>
      </c>
      <c r="B74" s="228">
        <v>10797</v>
      </c>
      <c r="C74" s="228">
        <v>20959</v>
      </c>
      <c r="D74" s="228">
        <v>12886</v>
      </c>
      <c r="E74" s="228">
        <v>54477</v>
      </c>
      <c r="F74" s="228">
        <v>45109</v>
      </c>
      <c r="G74" s="228">
        <v>71430</v>
      </c>
    </row>
    <row r="75" spans="1:7" ht="15.75" thickTop="1" x14ac:dyDescent="0.25">
      <c r="A75" s="223" t="s">
        <v>237</v>
      </c>
      <c r="B75" s="214"/>
      <c r="C75" s="214"/>
      <c r="D75" s="214"/>
      <c r="E75" s="214"/>
      <c r="F75" s="214"/>
      <c r="G75" s="214"/>
    </row>
    <row r="76" spans="1:7" x14ac:dyDescent="0.25">
      <c r="A76" s="41"/>
      <c r="B76" s="214"/>
      <c r="C76" s="214"/>
      <c r="D76" s="214"/>
      <c r="E76" s="214"/>
      <c r="F76" s="214"/>
      <c r="G76" s="214"/>
    </row>
    <row r="77" spans="1:7" x14ac:dyDescent="0.25">
      <c r="A77" s="41"/>
      <c r="B77" s="214"/>
      <c r="C77" s="214"/>
      <c r="D77" s="214"/>
      <c r="E77" s="214"/>
      <c r="F77" s="214"/>
      <c r="G77" s="214"/>
    </row>
    <row r="78" spans="1:7" x14ac:dyDescent="0.25">
      <c r="A78" s="41" t="s">
        <v>438</v>
      </c>
      <c r="B78"/>
      <c r="C78"/>
      <c r="D78"/>
      <c r="E78"/>
      <c r="F78"/>
      <c r="G78"/>
    </row>
    <row r="79" spans="1:7" ht="15.75" thickBot="1" x14ac:dyDescent="0.3">
      <c r="A79" s="41"/>
      <c r="B79"/>
      <c r="C79"/>
      <c r="D79"/>
      <c r="E79"/>
      <c r="F79"/>
      <c r="G79"/>
    </row>
    <row r="80" spans="1:7" ht="15.75" thickTop="1" x14ac:dyDescent="0.25">
      <c r="A80" s="105"/>
      <c r="B80" s="105" t="s">
        <v>1</v>
      </c>
      <c r="C80" s="105" t="s">
        <v>2</v>
      </c>
      <c r="D80" s="105" t="s">
        <v>3</v>
      </c>
      <c r="E80" s="105" t="s">
        <v>52</v>
      </c>
      <c r="F80" s="105" t="s">
        <v>53</v>
      </c>
      <c r="G80" s="105" t="s">
        <v>270</v>
      </c>
    </row>
    <row r="81" spans="1:7" x14ac:dyDescent="0.25">
      <c r="A81" s="25" t="s">
        <v>439</v>
      </c>
      <c r="B81" s="15"/>
      <c r="C81" s="15"/>
      <c r="D81" s="15"/>
      <c r="E81" s="15"/>
      <c r="F81" s="15"/>
      <c r="G81" s="15"/>
    </row>
    <row r="82" spans="1:7" x14ac:dyDescent="0.25">
      <c r="A82" s="25" t="s">
        <v>416</v>
      </c>
      <c r="B82" s="72"/>
      <c r="C82" s="72"/>
      <c r="D82" s="72"/>
      <c r="E82" s="72"/>
      <c r="F82" s="72"/>
      <c r="G82" s="72"/>
    </row>
    <row r="83" spans="1:7" x14ac:dyDescent="0.25">
      <c r="A83" s="13" t="s">
        <v>417</v>
      </c>
      <c r="B83" s="71">
        <v>0.8</v>
      </c>
      <c r="C83" s="71">
        <v>0.8</v>
      </c>
      <c r="D83" s="71">
        <v>0.5</v>
      </c>
      <c r="E83" s="71">
        <v>1</v>
      </c>
      <c r="F83" s="71">
        <v>1</v>
      </c>
      <c r="G83" s="71">
        <v>4.4000000000000004</v>
      </c>
    </row>
    <row r="84" spans="1:7" x14ac:dyDescent="0.25">
      <c r="A84" s="13" t="s">
        <v>418</v>
      </c>
      <c r="B84" s="71">
        <v>10.7</v>
      </c>
      <c r="C84" s="71">
        <v>19.600000000000001</v>
      </c>
      <c r="D84" s="71">
        <v>13</v>
      </c>
      <c r="E84" s="71">
        <v>19.2</v>
      </c>
      <c r="F84" s="71">
        <v>19.2</v>
      </c>
      <c r="G84" s="71">
        <v>18.899999999999999</v>
      </c>
    </row>
    <row r="85" spans="1:7" x14ac:dyDescent="0.25">
      <c r="A85" s="13" t="s">
        <v>419</v>
      </c>
      <c r="B85" s="71">
        <v>80.8</v>
      </c>
      <c r="C85" s="71">
        <v>71.7</v>
      </c>
      <c r="D85" s="71">
        <v>82.8</v>
      </c>
      <c r="E85" s="71">
        <v>43.5</v>
      </c>
      <c r="F85" s="71">
        <v>43.5</v>
      </c>
      <c r="G85" s="71">
        <v>31.4</v>
      </c>
    </row>
    <row r="86" spans="1:7" x14ac:dyDescent="0.25">
      <c r="A86" s="25" t="s">
        <v>420</v>
      </c>
      <c r="B86" s="72"/>
      <c r="C86" s="72"/>
      <c r="D86" s="72"/>
      <c r="E86" s="72"/>
      <c r="F86" s="72"/>
      <c r="G86" s="71" t="s">
        <v>43</v>
      </c>
    </row>
    <row r="87" spans="1:7" x14ac:dyDescent="0.25">
      <c r="A87" s="13" t="s">
        <v>421</v>
      </c>
      <c r="B87" s="71">
        <v>2.4</v>
      </c>
      <c r="C87" s="71">
        <v>3.9</v>
      </c>
      <c r="D87" s="71">
        <v>0.7</v>
      </c>
      <c r="E87" s="71">
        <v>7.4</v>
      </c>
      <c r="F87" s="71">
        <v>7.4</v>
      </c>
      <c r="G87" s="71">
        <v>9.1999999999999993</v>
      </c>
    </row>
    <row r="88" spans="1:7" x14ac:dyDescent="0.25">
      <c r="A88" s="13" t="s">
        <v>422</v>
      </c>
      <c r="B88" s="71">
        <v>2.5</v>
      </c>
      <c r="C88" s="71">
        <v>2.1</v>
      </c>
      <c r="D88" s="71">
        <v>1.2</v>
      </c>
      <c r="E88" s="71">
        <v>6.7</v>
      </c>
      <c r="F88" s="71">
        <v>6.7</v>
      </c>
      <c r="G88" s="71">
        <v>14.5</v>
      </c>
    </row>
    <row r="89" spans="1:7" x14ac:dyDescent="0.25">
      <c r="A89" s="25" t="s">
        <v>423</v>
      </c>
      <c r="B89" s="72"/>
      <c r="C89" s="71" t="s">
        <v>43</v>
      </c>
      <c r="D89" s="71" t="s">
        <v>43</v>
      </c>
      <c r="E89" s="71" t="s">
        <v>43</v>
      </c>
      <c r="F89" s="71" t="s">
        <v>43</v>
      </c>
      <c r="G89" s="71" t="s">
        <v>43</v>
      </c>
    </row>
    <row r="90" spans="1:7" x14ac:dyDescent="0.25">
      <c r="A90" s="13" t="s">
        <v>424</v>
      </c>
      <c r="B90" s="71" t="s">
        <v>43</v>
      </c>
      <c r="C90" s="71" t="s">
        <v>43</v>
      </c>
      <c r="D90" s="71">
        <v>0</v>
      </c>
      <c r="E90" s="71">
        <v>0</v>
      </c>
      <c r="F90" s="71">
        <v>0</v>
      </c>
      <c r="G90" s="71">
        <v>0</v>
      </c>
    </row>
    <row r="91" spans="1:7" x14ac:dyDescent="0.25">
      <c r="A91" s="13" t="s">
        <v>425</v>
      </c>
      <c r="B91" s="71" t="s">
        <v>440</v>
      </c>
      <c r="C91" s="71" t="s">
        <v>43</v>
      </c>
      <c r="D91" s="71" t="s">
        <v>43</v>
      </c>
      <c r="E91" s="71">
        <v>6.8</v>
      </c>
      <c r="F91" s="71">
        <v>6.8</v>
      </c>
      <c r="G91" s="71">
        <v>2.6</v>
      </c>
    </row>
    <row r="92" spans="1:7" x14ac:dyDescent="0.25">
      <c r="A92" s="25" t="s">
        <v>426</v>
      </c>
      <c r="B92" s="72"/>
      <c r="C92" s="72"/>
      <c r="D92" s="72"/>
      <c r="E92" s="72"/>
      <c r="F92" s="72"/>
      <c r="G92" s="71" t="s">
        <v>43</v>
      </c>
    </row>
    <row r="93" spans="1:7" x14ac:dyDescent="0.25">
      <c r="A93" s="13" t="s">
        <v>427</v>
      </c>
      <c r="B93" s="71" t="s">
        <v>440</v>
      </c>
      <c r="C93" s="71" t="s">
        <v>43</v>
      </c>
      <c r="D93" s="71" t="s">
        <v>43</v>
      </c>
      <c r="E93" s="71" t="s">
        <v>43</v>
      </c>
      <c r="F93" s="71" t="s">
        <v>43</v>
      </c>
      <c r="G93" s="71" t="s">
        <v>43</v>
      </c>
    </row>
    <row r="94" spans="1:7" x14ac:dyDescent="0.25">
      <c r="A94" s="13" t="s">
        <v>428</v>
      </c>
      <c r="B94" s="71" t="s">
        <v>440</v>
      </c>
      <c r="C94" s="71" t="s">
        <v>43</v>
      </c>
      <c r="D94" s="71" t="s">
        <v>43</v>
      </c>
      <c r="E94" s="71">
        <v>0</v>
      </c>
      <c r="F94" s="71">
        <v>0</v>
      </c>
      <c r="G94" s="71" t="s">
        <v>43</v>
      </c>
    </row>
    <row r="95" spans="1:7" x14ac:dyDescent="0.25">
      <c r="A95" s="13" t="s">
        <v>429</v>
      </c>
      <c r="B95" s="71">
        <v>0.1</v>
      </c>
      <c r="C95" s="71" t="s">
        <v>43</v>
      </c>
      <c r="D95" s="71" t="s">
        <v>43</v>
      </c>
      <c r="E95" s="71">
        <v>0.1</v>
      </c>
      <c r="F95" s="71">
        <v>0.1</v>
      </c>
      <c r="G95" s="71">
        <v>4</v>
      </c>
    </row>
    <row r="96" spans="1:7" x14ac:dyDescent="0.25">
      <c r="A96" s="13" t="s">
        <v>430</v>
      </c>
      <c r="B96" s="71">
        <v>1</v>
      </c>
      <c r="C96" s="71" t="s">
        <v>43</v>
      </c>
      <c r="D96" s="71" t="s">
        <v>43</v>
      </c>
      <c r="E96" s="71">
        <v>0.7</v>
      </c>
      <c r="F96" s="71">
        <v>0.7</v>
      </c>
      <c r="G96" s="71">
        <v>0.6</v>
      </c>
    </row>
    <row r="97" spans="1:7" x14ac:dyDescent="0.25">
      <c r="A97" s="13" t="s">
        <v>431</v>
      </c>
      <c r="B97" s="71" t="s">
        <v>440</v>
      </c>
      <c r="C97" s="71" t="s">
        <v>43</v>
      </c>
      <c r="D97" s="71" t="s">
        <v>43</v>
      </c>
      <c r="E97" s="71" t="s">
        <v>43</v>
      </c>
      <c r="F97" s="71" t="s">
        <v>43</v>
      </c>
      <c r="G97" s="71" t="s">
        <v>43</v>
      </c>
    </row>
    <row r="98" spans="1:7" x14ac:dyDescent="0.25">
      <c r="A98" s="13" t="s">
        <v>432</v>
      </c>
      <c r="B98" s="71" t="s">
        <v>43</v>
      </c>
      <c r="C98" s="71" t="s">
        <v>43</v>
      </c>
      <c r="D98" s="71" t="s">
        <v>43</v>
      </c>
      <c r="E98" s="71" t="s">
        <v>43</v>
      </c>
      <c r="F98" s="71" t="s">
        <v>43</v>
      </c>
      <c r="G98" s="71" t="s">
        <v>43</v>
      </c>
    </row>
    <row r="99" spans="1:7" x14ac:dyDescent="0.25">
      <c r="A99" s="25" t="s">
        <v>433</v>
      </c>
      <c r="B99" s="72"/>
      <c r="C99" s="72"/>
      <c r="D99" s="72"/>
      <c r="E99" s="72"/>
      <c r="F99" s="72"/>
      <c r="G99" s="71" t="s">
        <v>43</v>
      </c>
    </row>
    <row r="100" spans="1:7" x14ac:dyDescent="0.25">
      <c r="A100" s="25" t="s">
        <v>434</v>
      </c>
      <c r="B100" s="72"/>
      <c r="C100" s="72"/>
      <c r="D100" s="72"/>
      <c r="E100" s="72"/>
      <c r="F100" s="72"/>
      <c r="G100" s="71" t="s">
        <v>43</v>
      </c>
    </row>
    <row r="101" spans="1:7" x14ac:dyDescent="0.25">
      <c r="A101" s="13" t="s">
        <v>333</v>
      </c>
      <c r="B101" s="71">
        <v>1.7</v>
      </c>
      <c r="C101" s="71">
        <v>1.9</v>
      </c>
      <c r="D101" s="71">
        <v>1.8</v>
      </c>
      <c r="E101" s="71">
        <v>14.6</v>
      </c>
      <c r="F101" s="71">
        <v>14.6</v>
      </c>
      <c r="G101" s="71">
        <v>14.1</v>
      </c>
    </row>
    <row r="102" spans="1:7" x14ac:dyDescent="0.25">
      <c r="A102" s="13" t="s">
        <v>435</v>
      </c>
      <c r="B102" s="71" t="s">
        <v>440</v>
      </c>
      <c r="C102" s="71" t="s">
        <v>43</v>
      </c>
      <c r="D102" s="71" t="s">
        <v>43</v>
      </c>
      <c r="E102" s="71" t="s">
        <v>43</v>
      </c>
      <c r="F102" s="71" t="s">
        <v>43</v>
      </c>
      <c r="G102" s="71">
        <v>0</v>
      </c>
    </row>
    <row r="103" spans="1:7" x14ac:dyDescent="0.25">
      <c r="A103" s="13" t="s">
        <v>436</v>
      </c>
      <c r="B103" s="71" t="s">
        <v>440</v>
      </c>
      <c r="C103" s="71" t="s">
        <v>43</v>
      </c>
      <c r="D103" s="71" t="s">
        <v>43</v>
      </c>
      <c r="E103" s="71" t="s">
        <v>43</v>
      </c>
      <c r="F103" s="71" t="s">
        <v>43</v>
      </c>
      <c r="G103" s="71">
        <v>0</v>
      </c>
    </row>
    <row r="104" spans="1:7" x14ac:dyDescent="0.25">
      <c r="A104" s="13" t="s">
        <v>437</v>
      </c>
      <c r="B104" s="71" t="s">
        <v>440</v>
      </c>
      <c r="C104" s="71" t="s">
        <v>43</v>
      </c>
      <c r="D104" s="71" t="s">
        <v>43</v>
      </c>
      <c r="E104" s="71">
        <v>0</v>
      </c>
      <c r="F104" s="71">
        <v>0</v>
      </c>
      <c r="G104" s="71">
        <v>0.3</v>
      </c>
    </row>
    <row r="105" spans="1:7" ht="15.75" thickBot="1" x14ac:dyDescent="0.3">
      <c r="A105" s="93" t="s">
        <v>281</v>
      </c>
      <c r="B105" s="106">
        <v>100</v>
      </c>
      <c r="C105" s="106">
        <v>100</v>
      </c>
      <c r="D105" s="106">
        <v>100</v>
      </c>
      <c r="E105" s="106">
        <v>100</v>
      </c>
      <c r="F105" s="106">
        <v>100</v>
      </c>
      <c r="G105" s="106">
        <v>100</v>
      </c>
    </row>
    <row r="106" spans="1:7" ht="15.75" thickTop="1" x14ac:dyDescent="0.25">
      <c r="A106" s="41"/>
      <c r="B106"/>
      <c r="C106"/>
      <c r="D106"/>
      <c r="E10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pane xSplit="1" ySplit="2" topLeftCell="B63" activePane="bottomRight" state="frozen"/>
      <selection pane="topRight" activeCell="B1" sqref="B1"/>
      <selection pane="bottomLeft" activeCell="A2" sqref="A2"/>
      <selection pane="bottomRight" activeCell="J81" sqref="J81"/>
    </sheetView>
  </sheetViews>
  <sheetFormatPr defaultRowHeight="15" x14ac:dyDescent="0.25"/>
  <cols>
    <col min="1" max="1" width="58.5703125" customWidth="1"/>
    <col min="2" max="9" width="9.5703125" bestFit="1" customWidth="1"/>
  </cols>
  <sheetData>
    <row r="1" spans="1:9" ht="16.5" thickBot="1" x14ac:dyDescent="0.3">
      <c r="A1" s="16" t="s">
        <v>112</v>
      </c>
    </row>
    <row r="2" spans="1:9" ht="16.5" thickTop="1" thickBot="1" x14ac:dyDescent="0.3">
      <c r="A2" s="26" t="s">
        <v>47</v>
      </c>
      <c r="B2" s="12" t="s">
        <v>45</v>
      </c>
      <c r="C2" s="12" t="s">
        <v>44</v>
      </c>
      <c r="D2" s="12" t="s">
        <v>42</v>
      </c>
      <c r="E2" s="12" t="s">
        <v>0</v>
      </c>
      <c r="F2" s="12" t="s">
        <v>2</v>
      </c>
      <c r="G2" s="12" t="s">
        <v>3</v>
      </c>
      <c r="H2" s="12" t="s">
        <v>52</v>
      </c>
      <c r="I2" s="12" t="s">
        <v>53</v>
      </c>
    </row>
    <row r="3" spans="1:9" x14ac:dyDescent="0.25">
      <c r="A3" s="2" t="s">
        <v>48</v>
      </c>
      <c r="B3" s="27">
        <v>4671406</v>
      </c>
      <c r="C3" s="27">
        <v>5182619</v>
      </c>
      <c r="D3" s="27">
        <v>7292335</v>
      </c>
      <c r="E3" s="27">
        <v>7763400</v>
      </c>
      <c r="F3" s="27">
        <v>8870413</v>
      </c>
      <c r="G3" s="27">
        <v>11044791</v>
      </c>
      <c r="H3" s="27">
        <v>12645121</v>
      </c>
      <c r="I3" s="27">
        <v>13177147</v>
      </c>
    </row>
    <row r="4" spans="1:9" x14ac:dyDescent="0.25">
      <c r="A4" s="2" t="s">
        <v>54</v>
      </c>
      <c r="B4" s="27">
        <v>4857423</v>
      </c>
      <c r="C4" s="27">
        <v>5424507</v>
      </c>
      <c r="D4" s="27">
        <v>7583690</v>
      </c>
      <c r="E4" s="27">
        <v>8112137</v>
      </c>
      <c r="F4" s="27">
        <v>9106744</v>
      </c>
      <c r="G4" s="27">
        <v>11221397</v>
      </c>
      <c r="H4" s="27">
        <v>12848079</v>
      </c>
      <c r="I4" s="27">
        <v>13364647</v>
      </c>
    </row>
    <row r="5" spans="1:9" x14ac:dyDescent="0.25">
      <c r="A5" s="2" t="s">
        <v>49</v>
      </c>
      <c r="B5" s="27">
        <v>3848335</v>
      </c>
      <c r="C5" s="27">
        <v>4447576</v>
      </c>
      <c r="D5" s="27">
        <v>6598264</v>
      </c>
      <c r="E5" s="27">
        <v>6877691</v>
      </c>
      <c r="F5" s="27">
        <v>8267363</v>
      </c>
      <c r="G5" s="27">
        <v>10069095</v>
      </c>
      <c r="H5" s="27">
        <v>11383515</v>
      </c>
      <c r="I5" s="27">
        <v>13116777</v>
      </c>
    </row>
    <row r="6" spans="1:9" x14ac:dyDescent="0.25">
      <c r="A6" s="5" t="s">
        <v>55</v>
      </c>
      <c r="B6" s="28">
        <v>959709</v>
      </c>
      <c r="C6" s="28">
        <v>1224444</v>
      </c>
      <c r="D6" s="28">
        <v>2776563</v>
      </c>
      <c r="E6" s="28">
        <v>2276577</v>
      </c>
      <c r="F6" s="28">
        <v>2344509</v>
      </c>
      <c r="G6" s="28">
        <v>3036688</v>
      </c>
      <c r="H6" s="28">
        <v>3400798</v>
      </c>
      <c r="I6" s="28">
        <v>3875754</v>
      </c>
    </row>
    <row r="7" spans="1:9" x14ac:dyDescent="0.25">
      <c r="A7" s="5" t="s">
        <v>56</v>
      </c>
      <c r="B7" s="28">
        <v>555710</v>
      </c>
      <c r="C7" s="28">
        <v>657920</v>
      </c>
      <c r="D7" s="28">
        <v>825644</v>
      </c>
      <c r="E7" s="28">
        <v>996933</v>
      </c>
      <c r="F7" s="28">
        <v>1397556</v>
      </c>
      <c r="G7" s="28">
        <v>1613243</v>
      </c>
      <c r="H7" s="28">
        <v>1803532</v>
      </c>
      <c r="I7" s="28">
        <v>1940950</v>
      </c>
    </row>
    <row r="8" spans="1:9" x14ac:dyDescent="0.25">
      <c r="A8" s="5" t="s">
        <v>57</v>
      </c>
      <c r="B8" s="28">
        <v>230234</v>
      </c>
      <c r="C8" s="28">
        <v>315614</v>
      </c>
      <c r="D8" s="28">
        <v>419792</v>
      </c>
      <c r="E8" s="28">
        <v>553927</v>
      </c>
      <c r="F8" s="28">
        <v>486636</v>
      </c>
      <c r="G8" s="28">
        <v>714772</v>
      </c>
      <c r="H8" s="28">
        <v>733565</v>
      </c>
      <c r="I8" s="28">
        <v>1021293</v>
      </c>
    </row>
    <row r="9" spans="1:9" x14ac:dyDescent="0.25">
      <c r="A9" s="5" t="s">
        <v>58</v>
      </c>
      <c r="B9" s="28">
        <v>173766</v>
      </c>
      <c r="C9" s="28">
        <v>250910</v>
      </c>
      <c r="D9" s="28">
        <v>338417</v>
      </c>
      <c r="E9" s="28">
        <v>333377</v>
      </c>
      <c r="F9" s="28">
        <v>460317</v>
      </c>
      <c r="G9" s="28">
        <v>589050</v>
      </c>
      <c r="H9" s="28">
        <v>742256</v>
      </c>
      <c r="I9" s="28">
        <v>913511</v>
      </c>
    </row>
    <row r="10" spans="1:9" x14ac:dyDescent="0.25">
      <c r="A10" s="5" t="s">
        <v>59</v>
      </c>
      <c r="B10" s="14" t="s">
        <v>8</v>
      </c>
      <c r="C10" s="14" t="s">
        <v>8</v>
      </c>
      <c r="D10" s="14">
        <v>1192710</v>
      </c>
      <c r="E10" s="14">
        <v>392340</v>
      </c>
      <c r="F10" s="14" t="s">
        <v>8</v>
      </c>
      <c r="G10" s="28">
        <v>119623</v>
      </c>
      <c r="H10" s="28">
        <v>121445</v>
      </c>
      <c r="I10" s="14" t="s">
        <v>8</v>
      </c>
    </row>
    <row r="11" spans="1:9" x14ac:dyDescent="0.25">
      <c r="A11" s="5" t="s">
        <v>60</v>
      </c>
      <c r="B11" s="14">
        <v>10961</v>
      </c>
      <c r="C11" s="14">
        <v>10105</v>
      </c>
      <c r="D11" s="14">
        <v>2905</v>
      </c>
      <c r="E11" s="14">
        <v>0</v>
      </c>
      <c r="F11" s="14" t="s">
        <v>8</v>
      </c>
      <c r="G11" s="28">
        <v>84918</v>
      </c>
      <c r="H11" s="28">
        <v>117970</v>
      </c>
      <c r="I11" s="28">
        <v>146279</v>
      </c>
    </row>
    <row r="12" spans="1:9" x14ac:dyDescent="0.25">
      <c r="A12" s="5" t="s">
        <v>61</v>
      </c>
      <c r="B12" s="14">
        <v>10961</v>
      </c>
      <c r="C12" s="14">
        <v>10105</v>
      </c>
      <c r="D12" s="14">
        <v>2905</v>
      </c>
      <c r="E12" s="14">
        <v>0</v>
      </c>
      <c r="F12" s="14" t="s">
        <v>8</v>
      </c>
      <c r="G12" s="28">
        <v>84918</v>
      </c>
      <c r="H12" s="28">
        <v>117970</v>
      </c>
      <c r="I12" s="28">
        <v>146279</v>
      </c>
    </row>
    <row r="13" spans="1:9" x14ac:dyDescent="0.25">
      <c r="A13" s="5" t="s">
        <v>62</v>
      </c>
      <c r="B13" s="28">
        <v>2210929</v>
      </c>
      <c r="C13" s="28">
        <v>2504866</v>
      </c>
      <c r="D13" s="28">
        <v>2940808</v>
      </c>
      <c r="E13" s="28">
        <v>3513341</v>
      </c>
      <c r="F13" s="28">
        <v>4442865</v>
      </c>
      <c r="G13" s="28">
        <v>5326031</v>
      </c>
      <c r="H13" s="28">
        <v>6964856</v>
      </c>
      <c r="I13" s="28">
        <v>7981597</v>
      </c>
    </row>
    <row r="14" spans="1:9" x14ac:dyDescent="0.25">
      <c r="A14" s="5" t="s">
        <v>63</v>
      </c>
      <c r="B14" s="28">
        <v>1289585</v>
      </c>
      <c r="C14" s="28">
        <v>1434809</v>
      </c>
      <c r="D14" s="28">
        <v>1710762</v>
      </c>
      <c r="E14" s="28">
        <v>2087827</v>
      </c>
      <c r="F14" s="28">
        <v>2758310</v>
      </c>
      <c r="G14" s="28">
        <v>3293693</v>
      </c>
      <c r="H14" s="28">
        <v>3724958</v>
      </c>
      <c r="I14" s="28">
        <v>4226797</v>
      </c>
    </row>
    <row r="15" spans="1:9" x14ac:dyDescent="0.25">
      <c r="A15" s="5" t="s">
        <v>64</v>
      </c>
      <c r="B15" s="28">
        <v>763635</v>
      </c>
      <c r="C15" s="28">
        <v>763398</v>
      </c>
      <c r="D15" s="28">
        <v>986521</v>
      </c>
      <c r="E15" s="28">
        <v>1164581</v>
      </c>
      <c r="F15" s="28">
        <v>1404415</v>
      </c>
      <c r="G15" s="28">
        <v>1783518</v>
      </c>
      <c r="H15" s="28">
        <v>1952821</v>
      </c>
      <c r="I15" s="28">
        <v>2274361</v>
      </c>
    </row>
    <row r="16" spans="1:9" x14ac:dyDescent="0.25">
      <c r="A16" s="5" t="s">
        <v>65</v>
      </c>
      <c r="B16" s="28">
        <v>357669</v>
      </c>
      <c r="C16" s="28">
        <v>416514</v>
      </c>
      <c r="D16" s="28">
        <v>579835</v>
      </c>
      <c r="E16" s="28">
        <v>759135</v>
      </c>
      <c r="F16" s="28">
        <v>250964</v>
      </c>
      <c r="G16" s="28">
        <v>333491</v>
      </c>
      <c r="H16" s="28">
        <v>846124</v>
      </c>
      <c r="I16" s="28">
        <v>746092</v>
      </c>
    </row>
    <row r="17" spans="1:9" x14ac:dyDescent="0.25">
      <c r="A17" s="5" t="s">
        <v>66</v>
      </c>
      <c r="B17" s="28">
        <v>168281</v>
      </c>
      <c r="C17" s="28">
        <v>254897</v>
      </c>
      <c r="D17" s="28">
        <v>144406</v>
      </c>
      <c r="E17" s="28">
        <v>164111</v>
      </c>
      <c r="F17" s="28">
        <v>1102931</v>
      </c>
      <c r="G17" s="28">
        <v>1176684</v>
      </c>
      <c r="H17" s="28">
        <v>926013</v>
      </c>
      <c r="I17" s="28">
        <v>1206343</v>
      </c>
    </row>
    <row r="18" spans="1:9" x14ac:dyDescent="0.25">
      <c r="A18" s="5" t="s">
        <v>67</v>
      </c>
      <c r="B18" s="28">
        <v>921344</v>
      </c>
      <c r="C18" s="28">
        <v>1070057</v>
      </c>
      <c r="D18" s="28">
        <v>1230046</v>
      </c>
      <c r="E18" s="28">
        <v>1425514</v>
      </c>
      <c r="F18" s="28">
        <v>1684555</v>
      </c>
      <c r="G18" s="28">
        <v>2032338</v>
      </c>
      <c r="H18" s="28">
        <v>3239898</v>
      </c>
      <c r="I18" s="28">
        <v>3754800</v>
      </c>
    </row>
    <row r="19" spans="1:9" x14ac:dyDescent="0.25">
      <c r="A19" s="5" t="s">
        <v>68</v>
      </c>
      <c r="B19" s="28">
        <v>566210</v>
      </c>
      <c r="C19" s="28">
        <v>716234</v>
      </c>
      <c r="D19" s="28">
        <v>821181</v>
      </c>
      <c r="E19" s="28">
        <v>920898</v>
      </c>
      <c r="F19" s="28">
        <v>984245</v>
      </c>
      <c r="G19" s="28">
        <v>1197749</v>
      </c>
      <c r="H19" s="28">
        <v>1382952</v>
      </c>
      <c r="I19" s="28">
        <v>1475074</v>
      </c>
    </row>
    <row r="20" spans="1:9" x14ac:dyDescent="0.25">
      <c r="A20" s="5" t="s">
        <v>69</v>
      </c>
      <c r="B20" s="28">
        <v>112520</v>
      </c>
      <c r="C20" s="28">
        <v>79697</v>
      </c>
      <c r="D20" s="28">
        <v>93300</v>
      </c>
      <c r="E20" s="28">
        <v>131779</v>
      </c>
      <c r="F20" s="28">
        <v>154007</v>
      </c>
      <c r="G20" s="28">
        <v>196132</v>
      </c>
      <c r="H20" s="28">
        <v>1185807</v>
      </c>
      <c r="I20" s="28">
        <v>1412879</v>
      </c>
    </row>
    <row r="21" spans="1:9" x14ac:dyDescent="0.25">
      <c r="A21" s="5" t="s">
        <v>65</v>
      </c>
      <c r="B21" s="28">
        <v>242615</v>
      </c>
      <c r="C21" s="28">
        <v>274125</v>
      </c>
      <c r="D21" s="28">
        <v>315565</v>
      </c>
      <c r="E21" s="28">
        <v>372837</v>
      </c>
      <c r="F21" s="28">
        <v>546303</v>
      </c>
      <c r="G21" s="28">
        <v>638457</v>
      </c>
      <c r="H21" s="28">
        <v>671140</v>
      </c>
      <c r="I21" s="28">
        <v>866847</v>
      </c>
    </row>
    <row r="22" spans="1:9" x14ac:dyDescent="0.25">
      <c r="A22" s="5" t="s">
        <v>70</v>
      </c>
      <c r="B22" s="28">
        <v>57317</v>
      </c>
      <c r="C22" s="28">
        <v>76469</v>
      </c>
      <c r="D22" s="28">
        <v>79244</v>
      </c>
      <c r="E22" s="28">
        <v>77306</v>
      </c>
      <c r="F22" s="28">
        <v>107004</v>
      </c>
      <c r="G22" s="28">
        <v>107807</v>
      </c>
      <c r="H22" s="28">
        <v>91595</v>
      </c>
      <c r="I22" s="28">
        <v>113812</v>
      </c>
    </row>
    <row r="23" spans="1:9" x14ac:dyDescent="0.25">
      <c r="A23" s="5" t="s">
        <v>71</v>
      </c>
      <c r="B23" s="28">
        <v>47834</v>
      </c>
      <c r="C23" s="28">
        <v>64096</v>
      </c>
      <c r="D23" s="28">
        <v>67421</v>
      </c>
      <c r="E23" s="28">
        <v>63786</v>
      </c>
      <c r="F23" s="28">
        <v>92857</v>
      </c>
      <c r="G23" s="28">
        <v>91886</v>
      </c>
      <c r="H23" s="28">
        <v>73351</v>
      </c>
      <c r="I23" s="28">
        <v>97430</v>
      </c>
    </row>
    <row r="24" spans="1:9" x14ac:dyDescent="0.25">
      <c r="A24" s="5" t="s">
        <v>72</v>
      </c>
      <c r="B24" s="28">
        <v>9483</v>
      </c>
      <c r="C24" s="28">
        <v>12373</v>
      </c>
      <c r="D24" s="28">
        <v>11823</v>
      </c>
      <c r="E24" s="28">
        <v>13520</v>
      </c>
      <c r="F24" s="28">
        <v>14147</v>
      </c>
      <c r="G24" s="28">
        <v>15921</v>
      </c>
      <c r="H24" s="28">
        <v>18245</v>
      </c>
      <c r="I24" s="28">
        <v>16382</v>
      </c>
    </row>
    <row r="25" spans="1:9" x14ac:dyDescent="0.25">
      <c r="A25" s="5" t="s">
        <v>73</v>
      </c>
      <c r="B25" s="28">
        <v>449367</v>
      </c>
      <c r="C25" s="28">
        <v>479382</v>
      </c>
      <c r="D25" s="28">
        <v>633020</v>
      </c>
      <c r="E25" s="28">
        <v>719920</v>
      </c>
      <c r="F25" s="28">
        <v>1005329</v>
      </c>
      <c r="G25" s="28">
        <v>1160835</v>
      </c>
      <c r="H25" s="28">
        <v>375597</v>
      </c>
      <c r="I25" s="28">
        <v>544757</v>
      </c>
    </row>
    <row r="26" spans="1:9" x14ac:dyDescent="0.25">
      <c r="A26" s="5" t="s">
        <v>74</v>
      </c>
      <c r="B26" s="28">
        <v>449367</v>
      </c>
      <c r="C26" s="28">
        <v>479382</v>
      </c>
      <c r="D26" s="28">
        <v>625091</v>
      </c>
      <c r="E26" s="28">
        <v>719334</v>
      </c>
      <c r="F26" s="28">
        <v>1002203</v>
      </c>
      <c r="G26" s="28">
        <v>1147650</v>
      </c>
      <c r="H26" s="28">
        <v>359719</v>
      </c>
      <c r="I26" s="28">
        <v>518724</v>
      </c>
    </row>
    <row r="27" spans="1:9" x14ac:dyDescent="0.25">
      <c r="A27" s="5" t="s">
        <v>75</v>
      </c>
      <c r="B27" s="28"/>
      <c r="C27" s="28"/>
      <c r="D27" s="28">
        <v>7929</v>
      </c>
      <c r="E27" s="28">
        <v>586</v>
      </c>
      <c r="F27" s="28">
        <v>3126</v>
      </c>
      <c r="G27" s="28">
        <v>13186</v>
      </c>
      <c r="H27" s="28">
        <v>15878</v>
      </c>
      <c r="I27" s="28">
        <v>26034</v>
      </c>
    </row>
    <row r="28" spans="1:9" x14ac:dyDescent="0.25">
      <c r="A28" s="5" t="s">
        <v>76</v>
      </c>
      <c r="B28" s="28">
        <v>160052</v>
      </c>
      <c r="C28" s="28">
        <v>152310</v>
      </c>
      <c r="D28" s="28">
        <v>165724</v>
      </c>
      <c r="E28" s="28">
        <v>290547</v>
      </c>
      <c r="F28" s="28">
        <v>367656</v>
      </c>
      <c r="G28" s="28">
        <v>352816</v>
      </c>
      <c r="H28" s="28">
        <v>432700</v>
      </c>
      <c r="I28" s="28">
        <v>454578</v>
      </c>
    </row>
    <row r="29" spans="1:9" x14ac:dyDescent="0.25">
      <c r="A29" s="5" t="s">
        <v>77</v>
      </c>
      <c r="B29" s="28">
        <v>80847</v>
      </c>
      <c r="C29" s="28">
        <v>57531</v>
      </c>
      <c r="D29" s="28">
        <v>55343</v>
      </c>
      <c r="E29" s="28">
        <v>76136</v>
      </c>
      <c r="F29" s="28">
        <v>48154</v>
      </c>
      <c r="G29" s="14" t="s">
        <v>8</v>
      </c>
      <c r="H29" s="14" t="s">
        <v>8</v>
      </c>
      <c r="I29" s="14" t="s">
        <v>8</v>
      </c>
    </row>
    <row r="30" spans="1:9" x14ac:dyDescent="0.25">
      <c r="A30" s="5" t="s">
        <v>72</v>
      </c>
      <c r="B30" s="28">
        <v>79204</v>
      </c>
      <c r="C30" s="28">
        <v>94779</v>
      </c>
      <c r="D30" s="28">
        <v>110381</v>
      </c>
      <c r="E30" s="28">
        <v>214411</v>
      </c>
      <c r="F30" s="28">
        <v>319502</v>
      </c>
      <c r="G30" s="28">
        <v>352816</v>
      </c>
      <c r="H30" s="28">
        <v>432700</v>
      </c>
      <c r="I30" s="28">
        <v>454578</v>
      </c>
    </row>
    <row r="31" spans="1:9" x14ac:dyDescent="0.25">
      <c r="A31" s="2" t="s">
        <v>50</v>
      </c>
      <c r="B31" s="27">
        <v>1009088</v>
      </c>
      <c r="C31" s="27">
        <v>976931</v>
      </c>
      <c r="D31" s="27">
        <v>985426</v>
      </c>
      <c r="E31" s="27">
        <v>1234446</v>
      </c>
      <c r="F31" s="27">
        <v>839381</v>
      </c>
      <c r="G31" s="27">
        <v>1152302</v>
      </c>
      <c r="H31" s="27">
        <v>1464564</v>
      </c>
      <c r="I31" s="27">
        <v>247869</v>
      </c>
    </row>
    <row r="32" spans="1:9" x14ac:dyDescent="0.25">
      <c r="A32" s="5" t="s">
        <v>78</v>
      </c>
      <c r="B32" s="28">
        <v>884809</v>
      </c>
      <c r="C32" s="28">
        <v>863021</v>
      </c>
      <c r="D32" s="28">
        <v>890364</v>
      </c>
      <c r="E32" s="28">
        <v>1129253</v>
      </c>
      <c r="F32" s="28">
        <v>702488</v>
      </c>
      <c r="G32" s="28">
        <v>930809</v>
      </c>
      <c r="H32" s="28">
        <v>1146444</v>
      </c>
      <c r="I32" s="14" t="s">
        <v>8</v>
      </c>
    </row>
    <row r="33" spans="1:9" x14ac:dyDescent="0.25">
      <c r="A33" s="5" t="s">
        <v>79</v>
      </c>
      <c r="B33" s="28">
        <v>124279</v>
      </c>
      <c r="C33" s="28">
        <v>113910</v>
      </c>
      <c r="D33" s="28">
        <v>95062</v>
      </c>
      <c r="E33" s="28">
        <v>105193</v>
      </c>
      <c r="F33" s="28">
        <v>136893</v>
      </c>
      <c r="G33" s="28">
        <v>221493</v>
      </c>
      <c r="H33" s="28">
        <v>318120</v>
      </c>
      <c r="I33" s="28">
        <v>247869</v>
      </c>
    </row>
    <row r="34" spans="1:9" x14ac:dyDescent="0.25">
      <c r="A34" s="5" t="s">
        <v>80</v>
      </c>
      <c r="B34" s="28">
        <v>48870</v>
      </c>
      <c r="C34" s="28">
        <v>11220</v>
      </c>
      <c r="D34" s="28">
        <v>10179</v>
      </c>
      <c r="E34" s="28">
        <v>17798</v>
      </c>
      <c r="F34" s="28">
        <v>8237</v>
      </c>
      <c r="G34" s="28">
        <v>24298</v>
      </c>
      <c r="H34" s="28">
        <v>19364</v>
      </c>
      <c r="I34" s="28">
        <v>11822</v>
      </c>
    </row>
    <row r="35" spans="1:9" x14ac:dyDescent="0.25">
      <c r="A35" s="4" t="s">
        <v>81</v>
      </c>
      <c r="B35" s="14">
        <v>70</v>
      </c>
      <c r="C35" s="14" t="s">
        <v>8</v>
      </c>
      <c r="D35" s="14">
        <v>525</v>
      </c>
      <c r="E35" s="14">
        <v>46</v>
      </c>
      <c r="F35" s="14" t="s">
        <v>8</v>
      </c>
      <c r="G35" s="14" t="s">
        <v>8</v>
      </c>
      <c r="H35" s="14" t="s">
        <v>8</v>
      </c>
      <c r="I35" s="14" t="s">
        <v>8</v>
      </c>
    </row>
    <row r="36" spans="1:9" x14ac:dyDescent="0.25">
      <c r="A36" s="4" t="s">
        <v>82</v>
      </c>
      <c r="B36" s="7">
        <v>48800</v>
      </c>
      <c r="C36" s="7">
        <v>11220</v>
      </c>
      <c r="D36" s="7">
        <v>9654</v>
      </c>
      <c r="E36" s="7">
        <v>10092</v>
      </c>
      <c r="F36" s="7"/>
      <c r="G36" s="28">
        <v>15613</v>
      </c>
      <c r="H36" s="28">
        <v>8450</v>
      </c>
      <c r="I36" s="14" t="s">
        <v>8</v>
      </c>
    </row>
    <row r="37" spans="1:9" x14ac:dyDescent="0.25">
      <c r="A37" s="5" t="s">
        <v>83</v>
      </c>
      <c r="B37" s="28" t="s">
        <v>8</v>
      </c>
      <c r="C37" s="28" t="s">
        <v>8</v>
      </c>
      <c r="D37" s="28"/>
      <c r="E37" s="28">
        <v>7660</v>
      </c>
      <c r="F37" s="28">
        <v>8237</v>
      </c>
      <c r="G37" s="28">
        <v>8684</v>
      </c>
      <c r="H37" s="28">
        <v>10914</v>
      </c>
      <c r="I37" s="28">
        <v>11822</v>
      </c>
    </row>
    <row r="38" spans="1:9" x14ac:dyDescent="0.25">
      <c r="A38" s="5" t="s">
        <v>84</v>
      </c>
      <c r="B38" s="28">
        <v>41850</v>
      </c>
      <c r="C38" s="28">
        <v>49900</v>
      </c>
      <c r="D38" s="28">
        <v>64408</v>
      </c>
      <c r="E38" s="28">
        <v>65456</v>
      </c>
      <c r="F38" s="28">
        <v>110821</v>
      </c>
      <c r="G38" s="28">
        <v>161637</v>
      </c>
      <c r="H38" s="28">
        <v>240488</v>
      </c>
      <c r="I38" s="28">
        <v>187109</v>
      </c>
    </row>
    <row r="39" spans="1:9" x14ac:dyDescent="0.25">
      <c r="A39" s="4" t="s">
        <v>85</v>
      </c>
      <c r="B39" s="28">
        <v>29530</v>
      </c>
      <c r="C39" s="28">
        <v>39140</v>
      </c>
      <c r="D39" s="28">
        <v>45405</v>
      </c>
      <c r="E39" s="28">
        <v>65451</v>
      </c>
      <c r="F39" s="28">
        <v>110821</v>
      </c>
      <c r="G39" s="28">
        <v>161637</v>
      </c>
      <c r="H39" s="28">
        <v>240488</v>
      </c>
      <c r="I39" s="28">
        <v>187109</v>
      </c>
    </row>
    <row r="40" spans="1:9" x14ac:dyDescent="0.25">
      <c r="A40" s="4" t="s">
        <v>86</v>
      </c>
      <c r="B40" s="14">
        <v>12320</v>
      </c>
      <c r="C40" s="14">
        <v>10760</v>
      </c>
      <c r="D40" s="14">
        <v>19003</v>
      </c>
      <c r="E40" s="14">
        <v>5</v>
      </c>
      <c r="F40" s="14" t="s">
        <v>8</v>
      </c>
      <c r="G40" s="14" t="s">
        <v>8</v>
      </c>
      <c r="H40" s="14" t="s">
        <v>8</v>
      </c>
      <c r="I40" s="14" t="s">
        <v>8</v>
      </c>
    </row>
    <row r="41" spans="1:9" x14ac:dyDescent="0.25">
      <c r="A41" s="5" t="s">
        <v>87</v>
      </c>
      <c r="B41" s="28">
        <v>2220</v>
      </c>
      <c r="C41" s="28">
        <v>2590</v>
      </c>
      <c r="D41" s="28">
        <v>4350</v>
      </c>
      <c r="E41" s="28">
        <v>4193</v>
      </c>
      <c r="F41" s="28">
        <v>4435</v>
      </c>
      <c r="G41" s="28">
        <v>5620</v>
      </c>
      <c r="H41" s="28">
        <v>6533</v>
      </c>
      <c r="I41" s="28">
        <v>7319</v>
      </c>
    </row>
    <row r="42" spans="1:9" ht="15.75" thickBot="1" x14ac:dyDescent="0.3">
      <c r="A42" s="29" t="s">
        <v>51</v>
      </c>
      <c r="B42" s="30">
        <v>31339</v>
      </c>
      <c r="C42" s="30">
        <v>50200</v>
      </c>
      <c r="D42" s="30">
        <v>16125</v>
      </c>
      <c r="E42" s="30">
        <v>17746</v>
      </c>
      <c r="F42" s="30">
        <v>13400</v>
      </c>
      <c r="G42" s="30">
        <v>29939</v>
      </c>
      <c r="H42" s="31">
        <v>51735</v>
      </c>
      <c r="I42" s="31">
        <v>41619</v>
      </c>
    </row>
    <row r="43" spans="1:9" ht="15.75" thickTop="1" x14ac:dyDescent="0.25">
      <c r="A43" s="32"/>
      <c r="B43" s="239"/>
      <c r="C43" s="239"/>
      <c r="D43" s="239"/>
      <c r="E43" s="239"/>
      <c r="F43" s="239"/>
      <c r="G43" s="245"/>
      <c r="H43" s="241"/>
      <c r="I43" s="241"/>
    </row>
    <row r="44" spans="1:9" x14ac:dyDescent="0.25">
      <c r="A44" s="32"/>
      <c r="B44" s="240"/>
      <c r="C44" s="240"/>
      <c r="D44" s="240"/>
      <c r="E44" s="240"/>
      <c r="F44" s="240"/>
      <c r="G44" s="246"/>
      <c r="H44" s="242"/>
      <c r="I44" s="242"/>
    </row>
    <row r="45" spans="1:9" x14ac:dyDescent="0.25">
      <c r="A45" s="32"/>
      <c r="B45" s="40"/>
      <c r="C45" s="40"/>
      <c r="D45" s="40"/>
      <c r="E45" s="32"/>
      <c r="F45" s="243"/>
      <c r="G45" s="243"/>
      <c r="H45" s="243"/>
      <c r="I45" s="244"/>
    </row>
    <row r="46" spans="1:9" x14ac:dyDescent="0.25">
      <c r="A46" s="32"/>
      <c r="B46" s="40"/>
      <c r="C46" s="40"/>
      <c r="D46" s="40"/>
      <c r="E46" s="32"/>
      <c r="F46" s="243"/>
      <c r="G46" s="243"/>
      <c r="H46" s="243"/>
      <c r="I46" s="244"/>
    </row>
    <row r="47" spans="1:9" x14ac:dyDescent="0.25">
      <c r="A47" s="42" t="s">
        <v>113</v>
      </c>
      <c r="B47" s="40"/>
      <c r="C47" s="40"/>
      <c r="D47" s="40"/>
      <c r="E47" s="32"/>
      <c r="F47" s="243"/>
      <c r="G47" s="243"/>
      <c r="H47" s="243"/>
      <c r="I47" s="7"/>
    </row>
    <row r="48" spans="1:9" ht="15.75" thickBot="1" x14ac:dyDescent="0.3"/>
    <row r="49" spans="1:9" ht="16.5" thickTop="1" thickBot="1" x14ac:dyDescent="0.3">
      <c r="A49" s="26" t="s">
        <v>47</v>
      </c>
      <c r="B49" s="52"/>
      <c r="C49" s="53"/>
      <c r="D49" s="53"/>
      <c r="E49" s="53"/>
      <c r="F49" s="53"/>
      <c r="G49" s="53"/>
      <c r="H49" s="53"/>
      <c r="I49" s="53"/>
    </row>
    <row r="50" spans="1:9" s="51" customFormat="1" x14ac:dyDescent="0.25">
      <c r="A50" s="2" t="s">
        <v>54</v>
      </c>
      <c r="B50" s="60">
        <f t="shared" ref="B50:B55" si="0">+B4/$B$4*100</f>
        <v>100</v>
      </c>
      <c r="C50" s="61">
        <f t="shared" ref="C50:C55" si="1">+C4/$C$4*100</f>
        <v>100</v>
      </c>
      <c r="D50" s="61">
        <f>+D4/$D$4*100</f>
        <v>100</v>
      </c>
      <c r="E50" s="61">
        <f>+E4/$E$4*100</f>
        <v>100</v>
      </c>
      <c r="F50" s="61">
        <f t="shared" ref="F50:F55" si="2">+F4/$F$4*100</f>
        <v>100</v>
      </c>
      <c r="G50" s="61">
        <f t="shared" ref="G50:G74" si="3">+G4/$G$4*100</f>
        <v>100</v>
      </c>
      <c r="H50" s="61">
        <f t="shared" ref="H50:H74" si="4">+H4/$H$4*100</f>
        <v>100</v>
      </c>
      <c r="I50" s="61">
        <f t="shared" ref="I50:I55" si="5">+I4/$I$4*100</f>
        <v>100</v>
      </c>
    </row>
    <row r="51" spans="1:9" s="51" customFormat="1" x14ac:dyDescent="0.25">
      <c r="A51" s="2" t="s">
        <v>49</v>
      </c>
      <c r="B51" s="58">
        <f t="shared" si="0"/>
        <v>79.225857002776991</v>
      </c>
      <c r="C51" s="59">
        <f t="shared" si="1"/>
        <v>81.990418668461487</v>
      </c>
      <c r="D51" s="59">
        <f t="shared" ref="D51:D88" si="6">+D5/$D$4*100</f>
        <v>87.005982575764577</v>
      </c>
      <c r="E51" s="59">
        <f t="shared" ref="E51:E88" si="7">+E5/$E$4*100</f>
        <v>84.782727412024727</v>
      </c>
      <c r="F51" s="59">
        <f t="shared" si="2"/>
        <v>90.782863776559438</v>
      </c>
      <c r="G51" s="59">
        <f t="shared" si="3"/>
        <v>89.731207264122276</v>
      </c>
      <c r="H51" s="59">
        <f t="shared" si="4"/>
        <v>88.600910688671817</v>
      </c>
      <c r="I51" s="59">
        <f t="shared" si="5"/>
        <v>98.145330737130578</v>
      </c>
    </row>
    <row r="52" spans="1:9" x14ac:dyDescent="0.25">
      <c r="A52" s="5" t="s">
        <v>55</v>
      </c>
      <c r="B52" s="54">
        <f t="shared" si="0"/>
        <v>19.757575158679821</v>
      </c>
      <c r="C52" s="55">
        <f t="shared" si="1"/>
        <v>22.572447597542045</v>
      </c>
      <c r="D52" s="55">
        <f t="shared" si="6"/>
        <v>36.612295597525737</v>
      </c>
      <c r="E52" s="55">
        <f t="shared" si="7"/>
        <v>28.063838172358281</v>
      </c>
      <c r="F52" s="55">
        <f t="shared" si="2"/>
        <v>25.744755754636344</v>
      </c>
      <c r="G52" s="55">
        <f t="shared" si="3"/>
        <v>27.061586003952986</v>
      </c>
      <c r="H52" s="55">
        <f t="shared" si="4"/>
        <v>26.469311093121391</v>
      </c>
      <c r="I52" s="55">
        <f t="shared" si="5"/>
        <v>29.000047663062105</v>
      </c>
    </row>
    <row r="53" spans="1:9" x14ac:dyDescent="0.25">
      <c r="A53" s="5" t="s">
        <v>56</v>
      </c>
      <c r="B53" s="54">
        <f t="shared" si="0"/>
        <v>11.440428391762463</v>
      </c>
      <c r="C53" s="55">
        <f t="shared" si="1"/>
        <v>12.128659802632756</v>
      </c>
      <c r="D53" s="55">
        <f t="shared" si="6"/>
        <v>10.88710113414446</v>
      </c>
      <c r="E53" s="55">
        <f t="shared" si="7"/>
        <v>12.289400437887082</v>
      </c>
      <c r="F53" s="55">
        <f t="shared" si="2"/>
        <v>15.346385052659874</v>
      </c>
      <c r="G53" s="55">
        <f t="shared" si="3"/>
        <v>14.376489843466015</v>
      </c>
      <c r="H53" s="55">
        <f t="shared" si="4"/>
        <v>14.03736698692466</v>
      </c>
      <c r="I53" s="55">
        <f t="shared" si="5"/>
        <v>14.523017330723361</v>
      </c>
    </row>
    <row r="54" spans="1:9" x14ac:dyDescent="0.25">
      <c r="A54" s="5" t="s">
        <v>57</v>
      </c>
      <c r="B54" s="54">
        <f t="shared" si="0"/>
        <v>4.7398383875565298</v>
      </c>
      <c r="C54" s="55">
        <f t="shared" si="1"/>
        <v>5.8182983264654276</v>
      </c>
      <c r="D54" s="55">
        <f t="shared" si="6"/>
        <v>5.5354583322894264</v>
      </c>
      <c r="E54" s="55">
        <f t="shared" si="7"/>
        <v>6.8283733373832325</v>
      </c>
      <c r="F54" s="55">
        <f t="shared" si="2"/>
        <v>5.3436881502323992</v>
      </c>
      <c r="G54" s="55">
        <f t="shared" si="3"/>
        <v>6.3697238409798711</v>
      </c>
      <c r="H54" s="55">
        <f t="shared" si="4"/>
        <v>5.7095305842998014</v>
      </c>
      <c r="I54" s="55">
        <f t="shared" si="5"/>
        <v>7.641750657537008</v>
      </c>
    </row>
    <row r="55" spans="1:9" x14ac:dyDescent="0.25">
      <c r="A55" s="5" t="s">
        <v>58</v>
      </c>
      <c r="B55" s="54">
        <f t="shared" si="0"/>
        <v>3.5773289664087313</v>
      </c>
      <c r="C55" s="55">
        <f t="shared" si="1"/>
        <v>4.6254894684438606</v>
      </c>
      <c r="D55" s="55">
        <f t="shared" si="6"/>
        <v>4.4624318768304079</v>
      </c>
      <c r="E55" s="55">
        <f t="shared" si="7"/>
        <v>4.1096076163407993</v>
      </c>
      <c r="F55" s="55">
        <f t="shared" si="2"/>
        <v>5.0546825517440697</v>
      </c>
      <c r="G55" s="55">
        <f t="shared" si="3"/>
        <v>5.2493464049084091</v>
      </c>
      <c r="H55" s="55">
        <f t="shared" si="4"/>
        <v>5.7771749379810009</v>
      </c>
      <c r="I55" s="55">
        <f t="shared" si="5"/>
        <v>6.8352796748017361</v>
      </c>
    </row>
    <row r="56" spans="1:9" x14ac:dyDescent="0.25">
      <c r="A56" s="5" t="s">
        <v>59</v>
      </c>
      <c r="B56" s="37" t="s">
        <v>8</v>
      </c>
      <c r="C56" s="39" t="s">
        <v>8</v>
      </c>
      <c r="D56" s="55">
        <f t="shared" si="6"/>
        <v>15.727304254261448</v>
      </c>
      <c r="E56" s="55">
        <f t="shared" si="7"/>
        <v>4.8364567807471692</v>
      </c>
      <c r="F56" s="39" t="s">
        <v>8</v>
      </c>
      <c r="G56" s="55">
        <f t="shared" si="3"/>
        <v>1.0660259145986903</v>
      </c>
      <c r="H56" s="55">
        <f t="shared" si="4"/>
        <v>0.94523858391593019</v>
      </c>
      <c r="I56" s="39" t="s">
        <v>8</v>
      </c>
    </row>
    <row r="57" spans="1:9" s="51" customFormat="1" x14ac:dyDescent="0.25">
      <c r="A57" s="2" t="s">
        <v>60</v>
      </c>
      <c r="B57" s="58">
        <f t="shared" ref="B57:B82" si="8">+B11/$B$4*100</f>
        <v>0.22565463209607237</v>
      </c>
      <c r="C57" s="59">
        <f t="shared" ref="C57:C80" si="9">+C11/$C$4*100</f>
        <v>0.1862842097908621</v>
      </c>
      <c r="D57" s="59">
        <f t="shared" si="6"/>
        <v>3.8305890667999346E-2</v>
      </c>
      <c r="E57" s="59">
        <f t="shared" si="7"/>
        <v>0</v>
      </c>
      <c r="F57" s="38" t="s">
        <v>8</v>
      </c>
      <c r="G57" s="59">
        <f t="shared" si="3"/>
        <v>0.75675069690520713</v>
      </c>
      <c r="H57" s="59">
        <f t="shared" si="4"/>
        <v>0.91819173901405804</v>
      </c>
      <c r="I57" s="59">
        <f t="shared" ref="I57:I74" si="10">+I11/$I$4*100</f>
        <v>1.0945219877487224</v>
      </c>
    </row>
    <row r="58" spans="1:9" x14ac:dyDescent="0.25">
      <c r="A58" s="5" t="s">
        <v>61</v>
      </c>
      <c r="B58" s="54">
        <f t="shared" si="8"/>
        <v>0.22565463209607237</v>
      </c>
      <c r="C58" s="55">
        <f t="shared" si="9"/>
        <v>0.1862842097908621</v>
      </c>
      <c r="D58" s="55">
        <f t="shared" si="6"/>
        <v>3.8305890667999346E-2</v>
      </c>
      <c r="E58" s="55">
        <f t="shared" si="7"/>
        <v>0</v>
      </c>
      <c r="F58" s="39" t="s">
        <v>8</v>
      </c>
      <c r="G58" s="55">
        <f t="shared" si="3"/>
        <v>0.75675069690520713</v>
      </c>
      <c r="H58" s="55">
        <f t="shared" si="4"/>
        <v>0.91819173901405804</v>
      </c>
      <c r="I58" s="55">
        <f t="shared" si="10"/>
        <v>1.0945219877487224</v>
      </c>
    </row>
    <row r="59" spans="1:9" x14ac:dyDescent="0.25">
      <c r="A59" s="5" t="s">
        <v>62</v>
      </c>
      <c r="B59" s="54">
        <f t="shared" si="8"/>
        <v>45.516501239443215</v>
      </c>
      <c r="C59" s="55">
        <f t="shared" si="9"/>
        <v>46.17684150836196</v>
      </c>
      <c r="D59" s="55">
        <f t="shared" si="6"/>
        <v>38.778061866980323</v>
      </c>
      <c r="E59" s="55">
        <f t="shared" si="7"/>
        <v>43.30968522844227</v>
      </c>
      <c r="F59" s="55">
        <f t="shared" ref="F59:F80" si="11">+F13/$F$4*100</f>
        <v>48.786536658985909</v>
      </c>
      <c r="G59" s="55">
        <f t="shared" si="3"/>
        <v>47.463172366150133</v>
      </c>
      <c r="H59" s="55">
        <f t="shared" si="4"/>
        <v>54.209317984423976</v>
      </c>
      <c r="I59" s="55">
        <f t="shared" si="10"/>
        <v>59.721719548597129</v>
      </c>
    </row>
    <row r="60" spans="1:9" x14ac:dyDescent="0.25">
      <c r="A60" s="5" t="s">
        <v>63</v>
      </c>
      <c r="B60" s="54">
        <f t="shared" si="8"/>
        <v>26.548748173671509</v>
      </c>
      <c r="C60" s="55">
        <f t="shared" si="9"/>
        <v>26.450495869947261</v>
      </c>
      <c r="D60" s="55">
        <f t="shared" si="6"/>
        <v>22.558437910832328</v>
      </c>
      <c r="E60" s="55">
        <f t="shared" si="7"/>
        <v>25.737077665231737</v>
      </c>
      <c r="F60" s="55">
        <f t="shared" si="11"/>
        <v>30.288652014375277</v>
      </c>
      <c r="G60" s="55">
        <f t="shared" si="3"/>
        <v>29.351897985607316</v>
      </c>
      <c r="H60" s="55">
        <f t="shared" si="4"/>
        <v>28.99233418474466</v>
      </c>
      <c r="I60" s="55">
        <f t="shared" si="10"/>
        <v>31.626701401091999</v>
      </c>
    </row>
    <row r="61" spans="1:9" x14ac:dyDescent="0.25">
      <c r="A61" s="5" t="s">
        <v>64</v>
      </c>
      <c r="B61" s="54">
        <f t="shared" si="8"/>
        <v>15.720990327587284</v>
      </c>
      <c r="C61" s="55">
        <f t="shared" si="9"/>
        <v>14.073131438488327</v>
      </c>
      <c r="D61" s="55">
        <f t="shared" si="6"/>
        <v>13.008456305571562</v>
      </c>
      <c r="E61" s="55">
        <f t="shared" si="7"/>
        <v>14.356032202118874</v>
      </c>
      <c r="F61" s="55">
        <f t="shared" si="11"/>
        <v>15.421702861088441</v>
      </c>
      <c r="G61" s="55">
        <f t="shared" si="3"/>
        <v>15.893903406144529</v>
      </c>
      <c r="H61" s="55">
        <f t="shared" si="4"/>
        <v>15.199322793703246</v>
      </c>
      <c r="I61" s="55">
        <f t="shared" si="10"/>
        <v>17.017740910029275</v>
      </c>
    </row>
    <row r="62" spans="1:9" x14ac:dyDescent="0.25">
      <c r="A62" s="5" t="s">
        <v>65</v>
      </c>
      <c r="B62" s="54">
        <f t="shared" si="8"/>
        <v>7.3633488374391112</v>
      </c>
      <c r="C62" s="55">
        <f t="shared" si="9"/>
        <v>7.678375196123814</v>
      </c>
      <c r="D62" s="55">
        <f t="shared" si="6"/>
        <v>7.6458162187536676</v>
      </c>
      <c r="E62" s="55">
        <f t="shared" si="7"/>
        <v>9.3580150335232268</v>
      </c>
      <c r="F62" s="55">
        <f t="shared" si="11"/>
        <v>2.7558038306556107</v>
      </c>
      <c r="G62" s="55">
        <f t="shared" si="3"/>
        <v>2.9719205193435365</v>
      </c>
      <c r="H62" s="55">
        <f t="shared" si="4"/>
        <v>6.5856070779141378</v>
      </c>
      <c r="I62" s="55">
        <f t="shared" si="10"/>
        <v>5.5825791732471499</v>
      </c>
    </row>
    <row r="63" spans="1:9" x14ac:dyDescent="0.25">
      <c r="A63" s="5" t="s">
        <v>66</v>
      </c>
      <c r="B63" s="54">
        <f t="shared" si="8"/>
        <v>3.4644090086451187</v>
      </c>
      <c r="C63" s="55">
        <f t="shared" si="9"/>
        <v>4.6989892353351186</v>
      </c>
      <c r="D63" s="55">
        <f t="shared" si="6"/>
        <v>1.9041653865070962</v>
      </c>
      <c r="E63" s="55">
        <f t="shared" si="7"/>
        <v>2.0230304295896384</v>
      </c>
      <c r="F63" s="55">
        <f t="shared" si="11"/>
        <v>12.111145322631229</v>
      </c>
      <c r="G63" s="55">
        <f t="shared" si="3"/>
        <v>10.486074060119252</v>
      </c>
      <c r="H63" s="55">
        <f t="shared" si="4"/>
        <v>7.2074043131272774</v>
      </c>
      <c r="I63" s="55">
        <f t="shared" si="10"/>
        <v>9.0263738353882452</v>
      </c>
    </row>
    <row r="64" spans="1:9" x14ac:dyDescent="0.25">
      <c r="A64" s="5" t="s">
        <v>67</v>
      </c>
      <c r="B64" s="54">
        <f t="shared" si="8"/>
        <v>18.967753065771706</v>
      </c>
      <c r="C64" s="55">
        <f t="shared" si="9"/>
        <v>19.726345638414699</v>
      </c>
      <c r="D64" s="55">
        <f t="shared" si="6"/>
        <v>16.219623956147995</v>
      </c>
      <c r="E64" s="55">
        <f t="shared" si="7"/>
        <v>17.572607563210532</v>
      </c>
      <c r="F64" s="55">
        <f t="shared" si="11"/>
        <v>18.497884644610632</v>
      </c>
      <c r="G64" s="55">
        <f t="shared" si="3"/>
        <v>18.111274380542817</v>
      </c>
      <c r="H64" s="55">
        <f t="shared" si="4"/>
        <v>25.216983799679316</v>
      </c>
      <c r="I64" s="55">
        <f t="shared" si="10"/>
        <v>28.095018147505129</v>
      </c>
    </row>
    <row r="65" spans="1:9" x14ac:dyDescent="0.25">
      <c r="A65" s="5" t="s">
        <v>68</v>
      </c>
      <c r="B65" s="54">
        <f t="shared" si="8"/>
        <v>11.656592394773936</v>
      </c>
      <c r="C65" s="55">
        <f t="shared" si="9"/>
        <v>13.203669937194293</v>
      </c>
      <c r="D65" s="55">
        <f t="shared" si="6"/>
        <v>10.828251154780851</v>
      </c>
      <c r="E65" s="55">
        <f t="shared" si="7"/>
        <v>11.35210117876461</v>
      </c>
      <c r="F65" s="55">
        <f t="shared" si="11"/>
        <v>10.807869420728199</v>
      </c>
      <c r="G65" s="55">
        <f t="shared" si="3"/>
        <v>10.673795784963316</v>
      </c>
      <c r="H65" s="55">
        <f t="shared" si="4"/>
        <v>10.763881511002541</v>
      </c>
      <c r="I65" s="55">
        <f t="shared" si="10"/>
        <v>11.037134014837804</v>
      </c>
    </row>
    <row r="66" spans="1:9" x14ac:dyDescent="0.25">
      <c r="A66" s="5" t="s">
        <v>69</v>
      </c>
      <c r="B66" s="54">
        <f t="shared" si="8"/>
        <v>2.3164546303667604</v>
      </c>
      <c r="C66" s="55">
        <f t="shared" si="9"/>
        <v>1.4692026390601025</v>
      </c>
      <c r="D66" s="55">
        <f t="shared" si="6"/>
        <v>1.2302718069963303</v>
      </c>
      <c r="E66" s="55">
        <f t="shared" si="7"/>
        <v>1.6244671410258482</v>
      </c>
      <c r="F66" s="55">
        <f t="shared" si="11"/>
        <v>1.6911313198218814</v>
      </c>
      <c r="G66" s="55">
        <f t="shared" si="3"/>
        <v>1.7478394178550141</v>
      </c>
      <c r="H66" s="55">
        <f t="shared" si="4"/>
        <v>9.2294497877853967</v>
      </c>
      <c r="I66" s="55">
        <f t="shared" si="10"/>
        <v>10.571764446902339</v>
      </c>
    </row>
    <row r="67" spans="1:9" x14ac:dyDescent="0.25">
      <c r="A67" s="5" t="s">
        <v>65</v>
      </c>
      <c r="B67" s="54">
        <f t="shared" si="8"/>
        <v>4.9947266276789151</v>
      </c>
      <c r="C67" s="55">
        <f t="shared" si="9"/>
        <v>5.0534546273053014</v>
      </c>
      <c r="D67" s="55">
        <f t="shared" si="6"/>
        <v>4.1611009943708144</v>
      </c>
      <c r="E67" s="55">
        <f t="shared" si="7"/>
        <v>4.5960392434200754</v>
      </c>
      <c r="F67" s="55">
        <f t="shared" si="11"/>
        <v>5.9988839040605511</v>
      </c>
      <c r="G67" s="55">
        <f t="shared" si="3"/>
        <v>5.6896391777244846</v>
      </c>
      <c r="H67" s="55">
        <f t="shared" si="4"/>
        <v>5.2236602841560984</v>
      </c>
      <c r="I67" s="55">
        <f t="shared" si="10"/>
        <v>6.4861196857649892</v>
      </c>
    </row>
    <row r="68" spans="1:9" x14ac:dyDescent="0.25">
      <c r="A68" s="5" t="s">
        <v>70</v>
      </c>
      <c r="B68" s="54">
        <f t="shared" si="8"/>
        <v>1.1799878248198685</v>
      </c>
      <c r="C68" s="55">
        <f t="shared" si="9"/>
        <v>1.4096949271150354</v>
      </c>
      <c r="D68" s="55">
        <f t="shared" si="6"/>
        <v>1.0449266781738178</v>
      </c>
      <c r="E68" s="55">
        <f t="shared" si="7"/>
        <v>0.95296714047112363</v>
      </c>
      <c r="F68" s="55">
        <f t="shared" si="11"/>
        <v>1.1749973426287155</v>
      </c>
      <c r="G68" s="55">
        <f t="shared" si="3"/>
        <v>0.96072708237664173</v>
      </c>
      <c r="H68" s="55">
        <f t="shared" si="4"/>
        <v>0.71290813202502878</v>
      </c>
      <c r="I68" s="55">
        <f t="shared" si="10"/>
        <v>0.85159001954933777</v>
      </c>
    </row>
    <row r="69" spans="1:9" x14ac:dyDescent="0.25">
      <c r="A69" s="5" t="s">
        <v>71</v>
      </c>
      <c r="B69" s="54">
        <f t="shared" si="8"/>
        <v>0.98476084952864928</v>
      </c>
      <c r="C69" s="55">
        <f t="shared" si="9"/>
        <v>1.1816004661806132</v>
      </c>
      <c r="D69" s="55">
        <f t="shared" si="6"/>
        <v>0.8890263183226107</v>
      </c>
      <c r="E69" s="55">
        <f t="shared" si="7"/>
        <v>0.78630328851694697</v>
      </c>
      <c r="F69" s="55">
        <f t="shared" si="11"/>
        <v>1.0196509312219604</v>
      </c>
      <c r="G69" s="55">
        <f t="shared" si="3"/>
        <v>0.81884635219661139</v>
      </c>
      <c r="H69" s="55">
        <f t="shared" si="4"/>
        <v>0.57091025047402022</v>
      </c>
      <c r="I69" s="55">
        <f t="shared" si="10"/>
        <v>0.7290128949907918</v>
      </c>
    </row>
    <row r="70" spans="1:9" x14ac:dyDescent="0.25">
      <c r="A70" s="5" t="s">
        <v>72</v>
      </c>
      <c r="B70" s="54">
        <f t="shared" si="8"/>
        <v>0.19522697529121924</v>
      </c>
      <c r="C70" s="55">
        <f t="shared" si="9"/>
        <v>0.22809446093442223</v>
      </c>
      <c r="D70" s="55">
        <f t="shared" si="6"/>
        <v>0.15590035985120701</v>
      </c>
      <c r="E70" s="55">
        <f t="shared" si="7"/>
        <v>0.16666385195417682</v>
      </c>
      <c r="F70" s="55">
        <f t="shared" si="11"/>
        <v>0.15534641140675526</v>
      </c>
      <c r="G70" s="55">
        <f t="shared" si="3"/>
        <v>0.14188073018003017</v>
      </c>
      <c r="H70" s="55">
        <f t="shared" si="4"/>
        <v>0.14200566481572849</v>
      </c>
      <c r="I70" s="55">
        <f t="shared" si="10"/>
        <v>0.12257712455854614</v>
      </c>
    </row>
    <row r="71" spans="1:9" x14ac:dyDescent="0.25">
      <c r="A71" s="5" t="s">
        <v>73</v>
      </c>
      <c r="B71" s="54">
        <f t="shared" si="8"/>
        <v>9.2511399563101673</v>
      </c>
      <c r="C71" s="55">
        <f t="shared" si="9"/>
        <v>8.8373376603624987</v>
      </c>
      <c r="D71" s="55">
        <f t="shared" si="6"/>
        <v>8.3471238935135794</v>
      </c>
      <c r="E71" s="55">
        <f t="shared" si="7"/>
        <v>8.8746035724002184</v>
      </c>
      <c r="F71" s="55">
        <f t="shared" si="11"/>
        <v>11.039390148663452</v>
      </c>
      <c r="G71" s="55">
        <f t="shared" si="3"/>
        <v>10.344834961279776</v>
      </c>
      <c r="H71" s="55">
        <f t="shared" si="4"/>
        <v>2.923370879024016</v>
      </c>
      <c r="I71" s="55">
        <f t="shared" si="10"/>
        <v>4.0761046662886047</v>
      </c>
    </row>
    <row r="72" spans="1:9" x14ac:dyDescent="0.25">
      <c r="A72" s="5" t="s">
        <v>74</v>
      </c>
      <c r="B72" s="54">
        <f t="shared" si="8"/>
        <v>9.2511399563101673</v>
      </c>
      <c r="C72" s="55">
        <f t="shared" si="9"/>
        <v>8.8373376603624987</v>
      </c>
      <c r="D72" s="55">
        <f t="shared" si="6"/>
        <v>8.242570569208393</v>
      </c>
      <c r="E72" s="55">
        <f t="shared" si="7"/>
        <v>8.8673798285211411</v>
      </c>
      <c r="F72" s="55">
        <f t="shared" si="11"/>
        <v>11.005063939427748</v>
      </c>
      <c r="G72" s="55">
        <f t="shared" si="3"/>
        <v>10.227336222040803</v>
      </c>
      <c r="H72" s="55">
        <f t="shared" si="4"/>
        <v>2.7997882018004407</v>
      </c>
      <c r="I72" s="55">
        <f t="shared" si="10"/>
        <v>3.8813146355455554</v>
      </c>
    </row>
    <row r="73" spans="1:9" x14ac:dyDescent="0.25">
      <c r="A73" s="5" t="s">
        <v>75</v>
      </c>
      <c r="B73" s="54">
        <f t="shared" si="8"/>
        <v>0</v>
      </c>
      <c r="C73" s="55">
        <f t="shared" si="9"/>
        <v>0</v>
      </c>
      <c r="D73" s="55">
        <f t="shared" si="6"/>
        <v>0.10455332430518653</v>
      </c>
      <c r="E73" s="55">
        <f t="shared" si="7"/>
        <v>7.2237438790789654E-3</v>
      </c>
      <c r="F73" s="55">
        <f t="shared" si="11"/>
        <v>3.4326209235704883E-2</v>
      </c>
      <c r="G73" s="55">
        <f t="shared" si="3"/>
        <v>0.11750765078537014</v>
      </c>
      <c r="H73" s="55">
        <f t="shared" si="4"/>
        <v>0.1235826772235756</v>
      </c>
      <c r="I73" s="55">
        <f t="shared" si="10"/>
        <v>0.19479751317038155</v>
      </c>
    </row>
    <row r="74" spans="1:9" x14ac:dyDescent="0.25">
      <c r="A74" s="5" t="s">
        <v>76</v>
      </c>
      <c r="B74" s="54">
        <f t="shared" si="8"/>
        <v>3.2949981914278412</v>
      </c>
      <c r="C74" s="55">
        <f t="shared" si="9"/>
        <v>2.8078127652890852</v>
      </c>
      <c r="D74" s="55">
        <f t="shared" si="6"/>
        <v>2.1852686489031066</v>
      </c>
      <c r="E74" s="55">
        <f t="shared" si="7"/>
        <v>3.5816332983528256</v>
      </c>
      <c r="F74" s="55">
        <f t="shared" si="11"/>
        <v>4.0371838716450137</v>
      </c>
      <c r="G74" s="55">
        <f t="shared" si="3"/>
        <v>3.1441361534575418</v>
      </c>
      <c r="H74" s="55">
        <f t="shared" si="4"/>
        <v>3.3678186443280742</v>
      </c>
      <c r="I74" s="55">
        <f t="shared" si="10"/>
        <v>3.4013468518846777</v>
      </c>
    </row>
    <row r="75" spans="1:9" x14ac:dyDescent="0.25">
      <c r="A75" s="5" t="s">
        <v>77</v>
      </c>
      <c r="B75" s="54">
        <f t="shared" si="8"/>
        <v>1.6644010620446275</v>
      </c>
      <c r="C75" s="55">
        <f t="shared" si="9"/>
        <v>1.0605756430953079</v>
      </c>
      <c r="D75" s="55">
        <f t="shared" si="6"/>
        <v>0.72976347925614049</v>
      </c>
      <c r="E75" s="55">
        <f t="shared" si="7"/>
        <v>0.93854430712893533</v>
      </c>
      <c r="F75" s="55">
        <f t="shared" si="11"/>
        <v>0.5287729621036894</v>
      </c>
      <c r="G75" s="39" t="s">
        <v>8</v>
      </c>
      <c r="H75" s="39" t="s">
        <v>8</v>
      </c>
      <c r="I75" s="39" t="s">
        <v>8</v>
      </c>
    </row>
    <row r="76" spans="1:9" x14ac:dyDescent="0.25">
      <c r="A76" s="5" t="s">
        <v>72</v>
      </c>
      <c r="B76" s="54">
        <f t="shared" si="8"/>
        <v>1.6305765423353082</v>
      </c>
      <c r="C76" s="55">
        <f t="shared" si="9"/>
        <v>1.7472371221937775</v>
      </c>
      <c r="D76" s="55">
        <f t="shared" si="6"/>
        <v>1.4555051696469661</v>
      </c>
      <c r="E76" s="55">
        <f t="shared" si="7"/>
        <v>2.6430889912238911</v>
      </c>
      <c r="F76" s="55">
        <f t="shared" si="11"/>
        <v>3.5084109095413241</v>
      </c>
      <c r="G76" s="55">
        <f>+G30/$G$4*100</f>
        <v>3.1441361534575418</v>
      </c>
      <c r="H76" s="55">
        <f>+H30/$H$4*100</f>
        <v>3.3678186443280742</v>
      </c>
      <c r="I76" s="55">
        <f>+I30/$I$4*100</f>
        <v>3.4013468518846777</v>
      </c>
    </row>
    <row r="77" spans="1:9" s="51" customFormat="1" x14ac:dyDescent="0.25">
      <c r="A77" s="2" t="s">
        <v>50</v>
      </c>
      <c r="B77" s="58">
        <f t="shared" si="8"/>
        <v>20.774142997223013</v>
      </c>
      <c r="C77" s="59">
        <f t="shared" si="9"/>
        <v>18.009581331538516</v>
      </c>
      <c r="D77" s="59">
        <f t="shared" si="6"/>
        <v>12.994017424235432</v>
      </c>
      <c r="E77" s="59">
        <f t="shared" si="7"/>
        <v>15.217272587975279</v>
      </c>
      <c r="F77" s="59">
        <f t="shared" si="11"/>
        <v>9.217136223440562</v>
      </c>
      <c r="G77" s="59">
        <f>+G31/$G$4*100</f>
        <v>10.268792735877716</v>
      </c>
      <c r="H77" s="59">
        <f>+H31/$H$4*100</f>
        <v>11.399089311328176</v>
      </c>
      <c r="I77" s="59">
        <f>+I31/$I$4*100</f>
        <v>1.8546617804420871</v>
      </c>
    </row>
    <row r="78" spans="1:9" x14ac:dyDescent="0.25">
      <c r="A78" s="5" t="s">
        <v>78</v>
      </c>
      <c r="B78" s="54">
        <f t="shared" si="8"/>
        <v>18.215605270531309</v>
      </c>
      <c r="C78" s="55">
        <f t="shared" si="9"/>
        <v>15.909666998309707</v>
      </c>
      <c r="D78" s="55">
        <f t="shared" si="6"/>
        <v>11.740511545171282</v>
      </c>
      <c r="E78" s="55">
        <f t="shared" si="7"/>
        <v>13.920536598432696</v>
      </c>
      <c r="F78" s="55">
        <f t="shared" si="11"/>
        <v>7.7139315654420502</v>
      </c>
      <c r="G78" s="55">
        <f>+G32/$G$4*100</f>
        <v>8.2949475898589107</v>
      </c>
      <c r="H78" s="55">
        <f>+H32/$H$4*100</f>
        <v>8.9230771386134844</v>
      </c>
      <c r="I78" s="39" t="s">
        <v>8</v>
      </c>
    </row>
    <row r="79" spans="1:9" x14ac:dyDescent="0.25">
      <c r="A79" s="5" t="s">
        <v>79</v>
      </c>
      <c r="B79" s="54">
        <f t="shared" si="8"/>
        <v>2.5585377266917049</v>
      </c>
      <c r="C79" s="55">
        <f t="shared" si="9"/>
        <v>2.0999143332288077</v>
      </c>
      <c r="D79" s="55">
        <f t="shared" si="6"/>
        <v>1.2535058790641496</v>
      </c>
      <c r="E79" s="55">
        <f t="shared" si="7"/>
        <v>1.296735989542583</v>
      </c>
      <c r="F79" s="55">
        <f t="shared" si="11"/>
        <v>1.5032046579985119</v>
      </c>
      <c r="G79" s="55">
        <f>+G33/$G$4*100</f>
        <v>1.9738451460188069</v>
      </c>
      <c r="H79" s="55">
        <f>+H33/$H$4*100</f>
        <v>2.4760121727146913</v>
      </c>
      <c r="I79" s="55">
        <f>+I33/$I$4*100</f>
        <v>1.8546617804420871</v>
      </c>
    </row>
    <row r="80" spans="1:9" x14ac:dyDescent="0.25">
      <c r="A80" s="5" t="s">
        <v>80</v>
      </c>
      <c r="B80" s="54">
        <f t="shared" si="8"/>
        <v>1.0060890311591146</v>
      </c>
      <c r="C80" s="55">
        <f t="shared" si="9"/>
        <v>0.20683907311761235</v>
      </c>
      <c r="D80" s="55">
        <f t="shared" si="6"/>
        <v>0.1342222585575096</v>
      </c>
      <c r="E80" s="55">
        <f t="shared" si="7"/>
        <v>0.21939964771305021</v>
      </c>
      <c r="F80" s="55">
        <f t="shared" si="11"/>
        <v>9.0449451527351593E-2</v>
      </c>
      <c r="G80" s="55">
        <f>+G34/$G$4*100</f>
        <v>0.21653275434422289</v>
      </c>
      <c r="H80" s="55">
        <f>+H34/$H$4*100</f>
        <v>0.1507151380373673</v>
      </c>
      <c r="I80" s="55">
        <f>+I34/$I$4*100</f>
        <v>8.8457255923033357E-2</v>
      </c>
    </row>
    <row r="81" spans="1:9" x14ac:dyDescent="0.25">
      <c r="A81" s="4" t="s">
        <v>81</v>
      </c>
      <c r="B81" s="54">
        <f t="shared" si="8"/>
        <v>1.4410933534098223E-3</v>
      </c>
      <c r="C81" s="39" t="s">
        <v>8</v>
      </c>
      <c r="D81" s="55">
        <f t="shared" si="6"/>
        <v>6.9227513255420512E-3</v>
      </c>
      <c r="E81" s="55">
        <f t="shared" si="7"/>
        <v>5.6705156729971399E-4</v>
      </c>
      <c r="F81" s="39" t="s">
        <v>8</v>
      </c>
      <c r="G81" s="39" t="s">
        <v>8</v>
      </c>
      <c r="H81" s="39" t="s">
        <v>8</v>
      </c>
      <c r="I81" s="39" t="s">
        <v>8</v>
      </c>
    </row>
    <row r="82" spans="1:9" x14ac:dyDescent="0.25">
      <c r="A82" s="4" t="s">
        <v>82</v>
      </c>
      <c r="B82" s="54">
        <f t="shared" si="8"/>
        <v>1.0046479378057047</v>
      </c>
      <c r="C82" s="55">
        <f>+C36/$C$4*100</f>
        <v>0.20683907311761235</v>
      </c>
      <c r="D82" s="55">
        <f t="shared" si="6"/>
        <v>0.12729950723196756</v>
      </c>
      <c r="E82" s="55">
        <f t="shared" si="7"/>
        <v>0.12440618298236335</v>
      </c>
      <c r="F82" s="55">
        <f>+F36/$F$4*100</f>
        <v>0</v>
      </c>
      <c r="G82" s="55">
        <f>+G36/$G$4*100</f>
        <v>0.13913597388988197</v>
      </c>
      <c r="H82" s="55">
        <f>+H36/$H$4*100</f>
        <v>6.5768586883688987E-2</v>
      </c>
      <c r="I82" s="39" t="s">
        <v>8</v>
      </c>
    </row>
    <row r="83" spans="1:9" x14ac:dyDescent="0.25">
      <c r="A83" s="5" t="s">
        <v>83</v>
      </c>
      <c r="B83" s="37" t="s">
        <v>8</v>
      </c>
      <c r="C83" s="39" t="s">
        <v>8</v>
      </c>
      <c r="D83" s="55">
        <f t="shared" si="6"/>
        <v>0</v>
      </c>
      <c r="E83" s="55">
        <f t="shared" si="7"/>
        <v>9.4426413163387152E-2</v>
      </c>
      <c r="F83" s="55">
        <f>+F37/$F$4*100</f>
        <v>9.0449451527351593E-2</v>
      </c>
      <c r="G83" s="55">
        <f>+G37/$G$4*100</f>
        <v>7.7387868907944343E-2</v>
      </c>
      <c r="H83" s="55">
        <f>+H37/$H$4*100</f>
        <v>8.4946551153678301E-2</v>
      </c>
      <c r="I83" s="55">
        <f>+I37/$I$4*100</f>
        <v>8.8457255923033357E-2</v>
      </c>
    </row>
    <row r="84" spans="1:9" x14ac:dyDescent="0.25">
      <c r="A84" s="5" t="s">
        <v>84</v>
      </c>
      <c r="B84" s="54">
        <f>+B38/$B$4*100</f>
        <v>0.86156795486001525</v>
      </c>
      <c r="C84" s="55">
        <f>+C38/$C$4*100</f>
        <v>0.91989926457832949</v>
      </c>
      <c r="D84" s="55">
        <f t="shared" si="6"/>
        <v>0.84929631881049994</v>
      </c>
      <c r="E84" s="55">
        <f t="shared" si="7"/>
        <v>0.80688972585152352</v>
      </c>
      <c r="F84" s="55">
        <f>+F38/$F$4*100</f>
        <v>1.216911335159965</v>
      </c>
      <c r="G84" s="55">
        <f>+G38/$G$4*100</f>
        <v>1.4404356249048134</v>
      </c>
      <c r="H84" s="55">
        <f>+H38/$H$4*100</f>
        <v>1.8717817659745086</v>
      </c>
      <c r="I84" s="55">
        <f>+I38/$I$4*100</f>
        <v>1.4000294957285442</v>
      </c>
    </row>
    <row r="85" spans="1:9" x14ac:dyDescent="0.25">
      <c r="A85" s="4" t="s">
        <v>85</v>
      </c>
      <c r="B85" s="54">
        <f>+B39/$B$4*100</f>
        <v>0.60793552465988654</v>
      </c>
      <c r="C85" s="55">
        <f>+C39/$C$4*100</f>
        <v>0.7215402247614392</v>
      </c>
      <c r="D85" s="55">
        <f t="shared" si="6"/>
        <v>0.59871909321187966</v>
      </c>
      <c r="E85" s="55">
        <f t="shared" si="7"/>
        <v>0.80682808981159959</v>
      </c>
      <c r="F85" s="55">
        <f>+F39/$F$4*100</f>
        <v>1.216911335159965</v>
      </c>
      <c r="G85" s="55">
        <f>+G39/$G$4*100</f>
        <v>1.4404356249048134</v>
      </c>
      <c r="H85" s="55">
        <f>+H39/$H$4*100</f>
        <v>1.8717817659745086</v>
      </c>
      <c r="I85" s="55">
        <f>+I39/$I$4*100</f>
        <v>1.4000294957285442</v>
      </c>
    </row>
    <row r="86" spans="1:9" x14ac:dyDescent="0.25">
      <c r="A86" s="4" t="s">
        <v>86</v>
      </c>
      <c r="B86" s="54">
        <f>+B40/$B$4*100</f>
        <v>0.25363243020012877</v>
      </c>
      <c r="C86" s="55">
        <f>+C40/$C$4*100</f>
        <v>0.19835903981689026</v>
      </c>
      <c r="D86" s="55">
        <f t="shared" si="6"/>
        <v>0.25057722559862022</v>
      </c>
      <c r="E86" s="55">
        <f t="shared" si="7"/>
        <v>6.1636039923881954E-5</v>
      </c>
      <c r="F86" s="39" t="s">
        <v>8</v>
      </c>
      <c r="G86" s="39" t="s">
        <v>8</v>
      </c>
      <c r="H86" s="39" t="s">
        <v>8</v>
      </c>
      <c r="I86" s="39" t="s">
        <v>8</v>
      </c>
    </row>
    <row r="87" spans="1:9" x14ac:dyDescent="0.25">
      <c r="A87" s="5" t="s">
        <v>87</v>
      </c>
      <c r="B87" s="54">
        <f>+B41/$B$4*100</f>
        <v>4.5703246350997227E-2</v>
      </c>
      <c r="C87" s="55">
        <f>+C41/$C$4*100</f>
        <v>4.7746274454065596E-2</v>
      </c>
      <c r="D87" s="55">
        <f t="shared" si="6"/>
        <v>5.7359939554491285E-2</v>
      </c>
      <c r="E87" s="55">
        <f t="shared" si="7"/>
        <v>5.1687983080167414E-2</v>
      </c>
      <c r="F87" s="55">
        <f>+F41/$F$4*100</f>
        <v>4.8700172092242845E-2</v>
      </c>
      <c r="G87" s="55">
        <f>+G41/$G$4*100</f>
        <v>5.0082890748807833E-2</v>
      </c>
      <c r="H87" s="55">
        <f>+H41/$H$4*100</f>
        <v>5.0848068415519546E-2</v>
      </c>
      <c r="I87" s="55">
        <f>+I41/$I$4*100</f>
        <v>5.4763885645464486E-2</v>
      </c>
    </row>
    <row r="88" spans="1:9" ht="15.75" thickBot="1" x14ac:dyDescent="0.3">
      <c r="A88" s="29" t="s">
        <v>51</v>
      </c>
      <c r="B88" s="56">
        <f>+B42/$B$4*100</f>
        <v>0.64517749432157745</v>
      </c>
      <c r="C88" s="57">
        <f>+C42/$C$4*100</f>
        <v>0.92542972107880028</v>
      </c>
      <c r="D88" s="57">
        <f t="shared" si="6"/>
        <v>0.21262736214164873</v>
      </c>
      <c r="E88" s="57">
        <f t="shared" si="7"/>
        <v>0.21875863289784184</v>
      </c>
      <c r="F88" s="57">
        <f>+F42/$F$4*100</f>
        <v>0.14714369921895246</v>
      </c>
      <c r="G88" s="57">
        <f>+G42/$G$4*100</f>
        <v>0.26680278756735903</v>
      </c>
      <c r="H88" s="57">
        <f>+H42/$H$4*100</f>
        <v>0.40266720028729591</v>
      </c>
      <c r="I88" s="57">
        <f>+I42/$I$4*100</f>
        <v>0.31141114314504525</v>
      </c>
    </row>
    <row r="89" spans="1:9" ht="15.75" thickTop="1" x14ac:dyDescent="0.25"/>
  </sheetData>
  <mergeCells count="11">
    <mergeCell ref="F47:H47"/>
    <mergeCell ref="F43:F44"/>
    <mergeCell ref="G43:G44"/>
    <mergeCell ref="D43:D44"/>
    <mergeCell ref="E43:E44"/>
    <mergeCell ref="B43:B44"/>
    <mergeCell ref="H43:H44"/>
    <mergeCell ref="I43:I44"/>
    <mergeCell ref="F45:H46"/>
    <mergeCell ref="I45:I46"/>
    <mergeCell ref="C43:C4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F20" sqref="F20"/>
    </sheetView>
  </sheetViews>
  <sheetFormatPr defaultRowHeight="15" x14ac:dyDescent="0.25"/>
  <cols>
    <col min="1" max="2" width="28.85546875" customWidth="1"/>
    <col min="10" max="10" width="9.5703125" customWidth="1"/>
  </cols>
  <sheetData>
    <row r="1" spans="1:10" x14ac:dyDescent="0.25">
      <c r="A1" s="41" t="s">
        <v>89</v>
      </c>
      <c r="B1" s="41"/>
    </row>
    <row r="2" spans="1:10" ht="15.75" thickBot="1" x14ac:dyDescent="0.3">
      <c r="A2" s="42" t="s">
        <v>90</v>
      </c>
      <c r="B2" s="42"/>
    </row>
    <row r="3" spans="1:10" ht="16.5" thickTop="1" thickBot="1" x14ac:dyDescent="0.3">
      <c r="A3" s="26" t="s">
        <v>91</v>
      </c>
      <c r="B3" s="22" t="s">
        <v>45</v>
      </c>
      <c r="C3" s="12" t="s">
        <v>44</v>
      </c>
      <c r="D3" s="12" t="s">
        <v>42</v>
      </c>
      <c r="E3" s="12" t="s">
        <v>0</v>
      </c>
      <c r="F3" s="12" t="s">
        <v>1</v>
      </c>
      <c r="G3" s="12" t="s">
        <v>2</v>
      </c>
      <c r="H3" s="12" t="s">
        <v>92</v>
      </c>
      <c r="I3" s="12" t="s">
        <v>52</v>
      </c>
      <c r="J3" s="12" t="s">
        <v>53</v>
      </c>
    </row>
    <row r="4" spans="1:10" ht="15.75" customHeight="1" x14ac:dyDescent="0.25">
      <c r="A4" s="5" t="s">
        <v>93</v>
      </c>
      <c r="B4" s="18">
        <v>1167396</v>
      </c>
      <c r="C4" s="28">
        <v>1363879</v>
      </c>
      <c r="D4" s="28">
        <v>1970652</v>
      </c>
      <c r="E4" s="28">
        <v>1856659</v>
      </c>
      <c r="F4" s="28">
        <v>2075632</v>
      </c>
      <c r="G4" s="28">
        <v>2053380</v>
      </c>
      <c r="H4" s="28">
        <v>2619802</v>
      </c>
      <c r="I4" s="28">
        <v>3297339</v>
      </c>
      <c r="J4" s="28">
        <v>3638126</v>
      </c>
    </row>
    <row r="5" spans="1:10" x14ac:dyDescent="0.25">
      <c r="A5" s="5" t="s">
        <v>116</v>
      </c>
      <c r="B5" s="18">
        <v>572044</v>
      </c>
      <c r="C5" s="28">
        <v>550157</v>
      </c>
      <c r="D5" s="28">
        <v>649371</v>
      </c>
      <c r="E5" s="28">
        <v>681752</v>
      </c>
      <c r="F5" s="28">
        <v>661971</v>
      </c>
      <c r="G5" s="28">
        <v>701723</v>
      </c>
      <c r="H5" s="28">
        <v>971988</v>
      </c>
      <c r="I5" s="28">
        <v>1205086</v>
      </c>
      <c r="J5" s="28">
        <v>963579</v>
      </c>
    </row>
    <row r="6" spans="1:10" ht="15.75" customHeight="1" x14ac:dyDescent="0.25">
      <c r="A6" s="5" t="s">
        <v>95</v>
      </c>
      <c r="B6" s="18">
        <v>288489</v>
      </c>
      <c r="C6" s="28">
        <v>368581</v>
      </c>
      <c r="D6" s="28">
        <v>472729</v>
      </c>
      <c r="E6" s="28">
        <v>450403</v>
      </c>
      <c r="F6" s="28">
        <v>496535</v>
      </c>
      <c r="G6" s="28">
        <v>574743</v>
      </c>
      <c r="H6" s="28">
        <v>648376</v>
      </c>
      <c r="I6" s="28">
        <v>843587</v>
      </c>
      <c r="J6" s="28">
        <v>868274</v>
      </c>
    </row>
    <row r="7" spans="1:10" x14ac:dyDescent="0.25">
      <c r="A7" s="5" t="s">
        <v>96</v>
      </c>
      <c r="B7" s="18">
        <v>201607</v>
      </c>
      <c r="C7" s="28">
        <v>264045</v>
      </c>
      <c r="D7" s="28">
        <v>281656</v>
      </c>
      <c r="E7" s="28">
        <v>269500</v>
      </c>
      <c r="F7" s="28">
        <v>285124</v>
      </c>
      <c r="G7" s="28">
        <v>286174</v>
      </c>
      <c r="H7" s="28">
        <v>337025</v>
      </c>
      <c r="I7" s="28">
        <v>436566</v>
      </c>
      <c r="J7" s="28">
        <v>800408</v>
      </c>
    </row>
    <row r="8" spans="1:10" x14ac:dyDescent="0.25">
      <c r="A8" s="5" t="s">
        <v>97</v>
      </c>
      <c r="B8" s="18">
        <v>172830</v>
      </c>
      <c r="C8" s="28">
        <v>173839</v>
      </c>
      <c r="D8" s="28">
        <v>295915</v>
      </c>
      <c r="E8" s="28">
        <v>312125</v>
      </c>
      <c r="F8" s="28">
        <v>337347</v>
      </c>
      <c r="G8" s="28">
        <v>352674</v>
      </c>
      <c r="H8" s="28">
        <v>370457</v>
      </c>
      <c r="I8" s="28">
        <v>433619</v>
      </c>
      <c r="J8" s="28">
        <v>474517</v>
      </c>
    </row>
    <row r="9" spans="1:10" x14ac:dyDescent="0.25">
      <c r="A9" s="2" t="s">
        <v>98</v>
      </c>
      <c r="B9" s="17"/>
      <c r="C9" s="43"/>
      <c r="D9" s="43"/>
      <c r="E9" s="43"/>
      <c r="F9" s="43">
        <v>77936</v>
      </c>
      <c r="G9" s="43">
        <v>335317</v>
      </c>
      <c r="H9" s="43">
        <v>326183</v>
      </c>
      <c r="I9" s="43">
        <v>116044</v>
      </c>
      <c r="J9" s="43">
        <v>147230</v>
      </c>
    </row>
    <row r="10" spans="1:10" x14ac:dyDescent="0.25">
      <c r="A10" s="3" t="s">
        <v>99</v>
      </c>
      <c r="B10" s="28">
        <v>5169</v>
      </c>
      <c r="C10" s="28">
        <v>4590</v>
      </c>
      <c r="D10" s="28">
        <v>4372</v>
      </c>
      <c r="E10" s="28">
        <v>5457</v>
      </c>
      <c r="F10" s="28">
        <v>6452</v>
      </c>
      <c r="G10" s="28">
        <v>2950</v>
      </c>
      <c r="H10" s="28">
        <v>2236</v>
      </c>
      <c r="I10" s="28">
        <v>4216</v>
      </c>
      <c r="J10" s="28">
        <v>6738</v>
      </c>
    </row>
    <row r="11" spans="1:10" x14ac:dyDescent="0.25">
      <c r="A11" s="3" t="s">
        <v>100</v>
      </c>
      <c r="B11" s="28">
        <v>47852</v>
      </c>
      <c r="C11" s="28">
        <v>47663</v>
      </c>
      <c r="D11" s="28">
        <v>52516</v>
      </c>
      <c r="E11" s="28">
        <v>37096</v>
      </c>
      <c r="F11" s="28">
        <v>71484</v>
      </c>
      <c r="G11" s="28">
        <v>332367</v>
      </c>
      <c r="H11" s="28">
        <v>323947</v>
      </c>
      <c r="I11" s="28">
        <v>111828</v>
      </c>
      <c r="J11" s="28">
        <v>140492</v>
      </c>
    </row>
    <row r="12" spans="1:10" x14ac:dyDescent="0.25">
      <c r="A12" s="2" t="s">
        <v>101</v>
      </c>
      <c r="B12" s="17"/>
      <c r="C12" s="43"/>
      <c r="D12" s="43"/>
      <c r="E12" s="43"/>
      <c r="F12" s="43">
        <v>383984</v>
      </c>
      <c r="G12" s="43">
        <v>551720</v>
      </c>
      <c r="H12" s="43">
        <v>653065</v>
      </c>
      <c r="I12" s="43">
        <v>652364</v>
      </c>
      <c r="J12" s="43">
        <v>1018721</v>
      </c>
    </row>
    <row r="13" spans="1:10" x14ac:dyDescent="0.25">
      <c r="A13" s="3" t="s">
        <v>102</v>
      </c>
      <c r="B13" s="28">
        <v>48826</v>
      </c>
      <c r="C13" s="28">
        <v>31467</v>
      </c>
      <c r="D13" s="28">
        <v>54174</v>
      </c>
      <c r="E13" s="28">
        <v>62753</v>
      </c>
      <c r="F13" s="28">
        <v>62519</v>
      </c>
      <c r="G13" s="28">
        <v>87639</v>
      </c>
      <c r="H13" s="28">
        <v>93927</v>
      </c>
      <c r="I13" s="28">
        <v>122023</v>
      </c>
      <c r="J13" s="28">
        <v>178916</v>
      </c>
    </row>
    <row r="14" spans="1:10" x14ac:dyDescent="0.25">
      <c r="A14" s="3" t="s">
        <v>103</v>
      </c>
      <c r="B14" s="28">
        <v>125855</v>
      </c>
      <c r="C14" s="28">
        <v>198914</v>
      </c>
      <c r="D14" s="28">
        <v>311817</v>
      </c>
      <c r="E14" s="28">
        <v>299459</v>
      </c>
      <c r="F14" s="28">
        <v>275394</v>
      </c>
      <c r="G14" s="28">
        <v>394148</v>
      </c>
      <c r="H14" s="28">
        <v>465128</v>
      </c>
      <c r="I14" s="28">
        <v>416747</v>
      </c>
      <c r="J14" s="28">
        <v>524974</v>
      </c>
    </row>
    <row r="15" spans="1:10" ht="15.75" thickBot="1" x14ac:dyDescent="0.3">
      <c r="A15" s="3" t="s">
        <v>104</v>
      </c>
      <c r="B15" s="62">
        <v>79662</v>
      </c>
      <c r="C15" s="28">
        <v>48697</v>
      </c>
      <c r="D15" s="28">
        <v>43516</v>
      </c>
      <c r="E15" s="28">
        <v>41982</v>
      </c>
      <c r="F15" s="28">
        <v>46071</v>
      </c>
      <c r="G15" s="28">
        <v>69933</v>
      </c>
      <c r="H15" s="28">
        <v>94010</v>
      </c>
      <c r="I15" s="28">
        <v>113594</v>
      </c>
      <c r="J15" s="28">
        <v>314831</v>
      </c>
    </row>
    <row r="16" spans="1:10" ht="15.75" thickBot="1" x14ac:dyDescent="0.3">
      <c r="A16" s="44" t="s">
        <v>105</v>
      </c>
      <c r="B16" s="63">
        <v>2709731</v>
      </c>
      <c r="C16" s="45">
        <v>3051833</v>
      </c>
      <c r="D16" s="45">
        <v>4136716</v>
      </c>
      <c r="E16" s="45">
        <v>4017185</v>
      </c>
      <c r="F16" s="45">
        <v>4318529</v>
      </c>
      <c r="G16" s="45">
        <v>4855731</v>
      </c>
      <c r="H16" s="45">
        <v>5926897</v>
      </c>
      <c r="I16" s="45">
        <v>6984606</v>
      </c>
      <c r="J16" s="45">
        <v>7910856</v>
      </c>
    </row>
    <row r="17" spans="1:10" ht="15.75" thickTop="1" x14ac:dyDescent="0.25">
      <c r="A17" s="47"/>
      <c r="B17" s="47"/>
    </row>
    <row r="18" spans="1:10" x14ac:dyDescent="0.25">
      <c r="A18" s="47" t="s">
        <v>106</v>
      </c>
      <c r="B18" s="47"/>
    </row>
    <row r="19" spans="1:10" x14ac:dyDescent="0.25">
      <c r="A19" s="41"/>
      <c r="B19" s="41"/>
    </row>
    <row r="20" spans="1:10" x14ac:dyDescent="0.25">
      <c r="A20" s="47" t="s">
        <v>107</v>
      </c>
      <c r="B20" s="47"/>
    </row>
    <row r="21" spans="1:10" x14ac:dyDescent="0.25">
      <c r="A21" s="46" t="s">
        <v>108</v>
      </c>
      <c r="B21" s="46"/>
    </row>
    <row r="22" spans="1:10" x14ac:dyDescent="0.25">
      <c r="A22" s="46" t="s">
        <v>109</v>
      </c>
      <c r="B22" s="46"/>
    </row>
    <row r="23" spans="1:10" x14ac:dyDescent="0.25">
      <c r="A23" s="48"/>
      <c r="B23" s="48"/>
    </row>
    <row r="24" spans="1:10" x14ac:dyDescent="0.25">
      <c r="A24" s="46"/>
      <c r="B24" s="46"/>
    </row>
    <row r="25" spans="1:10" x14ac:dyDescent="0.25">
      <c r="A25" s="46"/>
      <c r="B25" s="46"/>
    </row>
    <row r="26" spans="1:10" x14ac:dyDescent="0.25">
      <c r="A26" s="49"/>
      <c r="B26" s="49"/>
    </row>
    <row r="27" spans="1:10" x14ac:dyDescent="0.25">
      <c r="A27" s="46"/>
      <c r="B27" s="46"/>
    </row>
    <row r="28" spans="1:10" x14ac:dyDescent="0.25">
      <c r="A28" s="41"/>
      <c r="B28" s="41"/>
    </row>
    <row r="29" spans="1:10" ht="15.75" customHeight="1" x14ac:dyDescent="0.25">
      <c r="A29" s="42" t="s">
        <v>110</v>
      </c>
      <c r="B29" s="42"/>
    </row>
    <row r="30" spans="1:10" ht="15.75" thickBot="1" x14ac:dyDescent="0.3">
      <c r="A30" s="42" t="s">
        <v>111</v>
      </c>
      <c r="B30" s="42"/>
    </row>
    <row r="31" spans="1:10" ht="16.5" customHeight="1" thickTop="1" thickBot="1" x14ac:dyDescent="0.3">
      <c r="A31" s="26" t="s">
        <v>91</v>
      </c>
      <c r="B31" s="12" t="s">
        <v>45</v>
      </c>
      <c r="C31" s="12" t="s">
        <v>44</v>
      </c>
      <c r="D31" s="12" t="s">
        <v>42</v>
      </c>
      <c r="E31" s="12" t="s">
        <v>0</v>
      </c>
      <c r="F31" s="12" t="s">
        <v>1</v>
      </c>
      <c r="G31" s="12" t="s">
        <v>2</v>
      </c>
      <c r="H31" s="12" t="s">
        <v>92</v>
      </c>
      <c r="I31" s="12" t="s">
        <v>52</v>
      </c>
      <c r="J31" s="12" t="s">
        <v>53</v>
      </c>
    </row>
    <row r="32" spans="1:10" x14ac:dyDescent="0.25">
      <c r="A32" s="2" t="s">
        <v>93</v>
      </c>
      <c r="B32" s="17">
        <v>43.1</v>
      </c>
      <c r="C32" s="15">
        <v>44.7</v>
      </c>
      <c r="D32" s="15">
        <v>47.6</v>
      </c>
      <c r="E32" s="15">
        <v>46.2</v>
      </c>
      <c r="F32" s="15">
        <v>48.1</v>
      </c>
      <c r="G32" s="15">
        <v>42.3</v>
      </c>
      <c r="H32" s="15">
        <v>44.2</v>
      </c>
      <c r="I32" s="15">
        <v>47.2</v>
      </c>
      <c r="J32" s="15">
        <v>46</v>
      </c>
    </row>
    <row r="33" spans="1:10" ht="15.75" customHeight="1" x14ac:dyDescent="0.25">
      <c r="A33" s="2" t="s">
        <v>94</v>
      </c>
      <c r="B33" s="17">
        <v>21.1</v>
      </c>
      <c r="C33" s="15">
        <v>18</v>
      </c>
      <c r="D33" s="15">
        <v>15.7</v>
      </c>
      <c r="E33" s="15">
        <v>17</v>
      </c>
      <c r="F33" s="15">
        <v>15.3</v>
      </c>
      <c r="G33" s="15">
        <v>14.5</v>
      </c>
      <c r="H33" s="15">
        <v>16.399999999999999</v>
      </c>
      <c r="I33" s="15">
        <v>17.3</v>
      </c>
      <c r="J33" s="15">
        <v>12.2</v>
      </c>
    </row>
    <row r="34" spans="1:10" x14ac:dyDescent="0.25">
      <c r="A34" s="2" t="s">
        <v>95</v>
      </c>
      <c r="B34" s="17">
        <v>10.6</v>
      </c>
      <c r="C34" s="15">
        <v>12.1</v>
      </c>
      <c r="D34" s="15">
        <v>11.4</v>
      </c>
      <c r="E34" s="15">
        <v>11.2</v>
      </c>
      <c r="F34" s="15">
        <v>11.5</v>
      </c>
      <c r="G34" s="15">
        <v>11.8</v>
      </c>
      <c r="H34" s="15">
        <v>10.9</v>
      </c>
      <c r="I34" s="15">
        <v>12.1</v>
      </c>
      <c r="J34" s="15">
        <v>11</v>
      </c>
    </row>
    <row r="35" spans="1:10" x14ac:dyDescent="0.25">
      <c r="A35" s="2" t="s">
        <v>96</v>
      </c>
      <c r="B35" s="17">
        <v>7.4</v>
      </c>
      <c r="C35" s="15">
        <v>8.6999999999999993</v>
      </c>
      <c r="D35" s="15">
        <v>6.8</v>
      </c>
      <c r="E35" s="15">
        <v>6.7</v>
      </c>
      <c r="F35" s="15">
        <v>6.6</v>
      </c>
      <c r="G35" s="15">
        <v>5.9</v>
      </c>
      <c r="H35" s="15">
        <v>5.7</v>
      </c>
      <c r="I35" s="15">
        <v>6.3</v>
      </c>
      <c r="J35" s="15">
        <v>10.1</v>
      </c>
    </row>
    <row r="36" spans="1:10" x14ac:dyDescent="0.25">
      <c r="A36" s="2" t="s">
        <v>97</v>
      </c>
      <c r="B36" s="17">
        <v>6.4</v>
      </c>
      <c r="C36" s="15">
        <v>5.7</v>
      </c>
      <c r="D36" s="15">
        <v>7.2</v>
      </c>
      <c r="E36" s="15">
        <v>7.8</v>
      </c>
      <c r="F36" s="15">
        <v>7.8</v>
      </c>
      <c r="G36" s="15">
        <v>7.3</v>
      </c>
      <c r="H36" s="15">
        <v>6.3</v>
      </c>
      <c r="I36" s="15">
        <v>6.2</v>
      </c>
      <c r="J36" s="15">
        <v>6</v>
      </c>
    </row>
    <row r="37" spans="1:10" x14ac:dyDescent="0.25">
      <c r="A37" s="2" t="s">
        <v>98</v>
      </c>
      <c r="B37" s="17">
        <v>0</v>
      </c>
      <c r="C37" s="15">
        <v>0</v>
      </c>
      <c r="D37" s="15"/>
      <c r="E37" s="15"/>
      <c r="F37" s="15">
        <v>1.8</v>
      </c>
      <c r="G37" s="15">
        <v>6.9</v>
      </c>
      <c r="H37" s="15">
        <v>5.5</v>
      </c>
      <c r="I37" s="15">
        <v>1.7</v>
      </c>
      <c r="J37" s="15">
        <v>1.9</v>
      </c>
    </row>
    <row r="38" spans="1:10" x14ac:dyDescent="0.25">
      <c r="A38" s="3" t="s">
        <v>99</v>
      </c>
      <c r="B38" s="17">
        <v>0.2</v>
      </c>
      <c r="C38" s="14">
        <v>0.2</v>
      </c>
      <c r="D38" s="14">
        <v>0.1</v>
      </c>
      <c r="E38" s="14">
        <v>0.1</v>
      </c>
      <c r="F38" s="14">
        <v>0.1</v>
      </c>
      <c r="G38" s="14">
        <v>0.1</v>
      </c>
      <c r="H38" s="14">
        <v>0</v>
      </c>
      <c r="I38" s="14">
        <v>0.1</v>
      </c>
      <c r="J38" s="14">
        <v>0.1</v>
      </c>
    </row>
    <row r="39" spans="1:10" x14ac:dyDescent="0.25">
      <c r="A39" s="3" t="s">
        <v>100</v>
      </c>
      <c r="B39" s="17">
        <v>1.8</v>
      </c>
      <c r="C39" s="14">
        <v>1.6</v>
      </c>
      <c r="D39" s="14">
        <v>1.3</v>
      </c>
      <c r="E39" s="14">
        <v>0.9</v>
      </c>
      <c r="F39" s="14">
        <v>1.7</v>
      </c>
      <c r="G39" s="14">
        <v>6.8</v>
      </c>
      <c r="H39" s="14">
        <v>5.5</v>
      </c>
      <c r="I39" s="14">
        <v>1.6</v>
      </c>
      <c r="J39" s="14">
        <v>1.8</v>
      </c>
    </row>
    <row r="40" spans="1:10" x14ac:dyDescent="0.25">
      <c r="A40" s="2" t="s">
        <v>101</v>
      </c>
      <c r="B40" s="17">
        <v>0</v>
      </c>
      <c r="C40" s="15">
        <v>0</v>
      </c>
      <c r="D40" s="15"/>
      <c r="E40" s="15"/>
      <c r="F40" s="15">
        <v>8.9</v>
      </c>
      <c r="G40" s="15">
        <v>11.3</v>
      </c>
      <c r="H40" s="15">
        <v>11</v>
      </c>
      <c r="I40" s="15">
        <v>9.3000000000000007</v>
      </c>
      <c r="J40" s="15">
        <v>12.9</v>
      </c>
    </row>
    <row r="41" spans="1:10" x14ac:dyDescent="0.25">
      <c r="A41" s="3" t="s">
        <v>102</v>
      </c>
      <c r="B41" s="17">
        <v>1.8</v>
      </c>
      <c r="C41" s="14">
        <v>1</v>
      </c>
      <c r="D41" s="14">
        <v>1.3</v>
      </c>
      <c r="E41" s="14">
        <v>1.6</v>
      </c>
      <c r="F41" s="14">
        <v>1.4</v>
      </c>
      <c r="G41" s="14">
        <v>1.8</v>
      </c>
      <c r="H41" s="14">
        <v>1.6</v>
      </c>
      <c r="I41" s="14">
        <v>1.7</v>
      </c>
      <c r="J41" s="14">
        <v>2.2999999999999998</v>
      </c>
    </row>
    <row r="42" spans="1:10" x14ac:dyDescent="0.25">
      <c r="A42" s="3" t="s">
        <v>103</v>
      </c>
      <c r="B42" s="17">
        <v>4.5999999999999996</v>
      </c>
      <c r="C42" s="14">
        <v>6.5</v>
      </c>
      <c r="D42" s="14">
        <v>7.5</v>
      </c>
      <c r="E42" s="14">
        <v>7.5</v>
      </c>
      <c r="F42" s="14">
        <v>6.4</v>
      </c>
      <c r="G42" s="14">
        <v>8.1</v>
      </c>
      <c r="H42" s="14">
        <v>7.8</v>
      </c>
      <c r="I42" s="14">
        <v>6</v>
      </c>
      <c r="J42" s="14">
        <v>6.6</v>
      </c>
    </row>
    <row r="43" spans="1:10" ht="15.75" thickBot="1" x14ac:dyDescent="0.3">
      <c r="A43" s="3" t="s">
        <v>104</v>
      </c>
      <c r="B43" s="17">
        <v>2.9</v>
      </c>
      <c r="C43" s="14">
        <v>1.6</v>
      </c>
      <c r="D43" s="14">
        <v>1.1000000000000001</v>
      </c>
      <c r="E43" s="14">
        <v>1</v>
      </c>
      <c r="F43" s="14">
        <v>1.1000000000000001</v>
      </c>
      <c r="G43" s="14">
        <v>1.4</v>
      </c>
      <c r="H43" s="14">
        <v>1.6</v>
      </c>
      <c r="I43" s="14">
        <v>1.6</v>
      </c>
      <c r="J43" s="14">
        <v>4</v>
      </c>
    </row>
    <row r="44" spans="1:10" ht="15.75" thickBot="1" x14ac:dyDescent="0.3">
      <c r="A44" s="44" t="s">
        <v>105</v>
      </c>
      <c r="B44" s="50">
        <v>100</v>
      </c>
      <c r="C44" s="50">
        <v>100</v>
      </c>
      <c r="D44" s="50">
        <v>100</v>
      </c>
      <c r="E44" s="50">
        <v>100</v>
      </c>
      <c r="F44" s="50">
        <v>100</v>
      </c>
      <c r="G44" s="50">
        <v>100</v>
      </c>
      <c r="H44" s="50">
        <v>100</v>
      </c>
      <c r="I44" s="50">
        <v>100</v>
      </c>
      <c r="J44" s="50">
        <v>100</v>
      </c>
    </row>
    <row r="45" spans="1:10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opLeftCell="A7" workbookViewId="0">
      <selection activeCell="B36" sqref="B36"/>
    </sheetView>
  </sheetViews>
  <sheetFormatPr defaultRowHeight="15" x14ac:dyDescent="0.25"/>
  <sheetData>
    <row r="2" spans="1:10" x14ac:dyDescent="0.25">
      <c r="A2" s="42" t="s">
        <v>120</v>
      </c>
    </row>
    <row r="3" spans="1:10" x14ac:dyDescent="0.25">
      <c r="A3" s="42" t="s">
        <v>121</v>
      </c>
    </row>
    <row r="4" spans="1:10" ht="15.75" thickBot="1" x14ac:dyDescent="0.3">
      <c r="A4" s="41"/>
    </row>
    <row r="5" spans="1:10" ht="16.5" thickTop="1" thickBot="1" x14ac:dyDescent="0.3">
      <c r="A5" s="26" t="s">
        <v>91</v>
      </c>
      <c r="B5" s="12" t="s">
        <v>45</v>
      </c>
      <c r="C5" s="12" t="s">
        <v>119</v>
      </c>
      <c r="D5" s="12" t="s">
        <v>42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52</v>
      </c>
      <c r="J5" s="12" t="s">
        <v>53</v>
      </c>
    </row>
    <row r="6" spans="1:10" x14ac:dyDescent="0.25">
      <c r="A6" s="2" t="s">
        <v>93</v>
      </c>
      <c r="B6" s="27">
        <v>137486</v>
      </c>
      <c r="C6" s="27">
        <v>214451</v>
      </c>
      <c r="D6" s="27">
        <v>465296</v>
      </c>
      <c r="E6" s="27">
        <v>289977</v>
      </c>
      <c r="F6" s="27">
        <v>261454</v>
      </c>
      <c r="G6" s="27">
        <v>464996</v>
      </c>
      <c r="H6" s="27">
        <v>531883</v>
      </c>
      <c r="I6" s="27">
        <v>441488</v>
      </c>
      <c r="J6" s="27">
        <v>439798</v>
      </c>
    </row>
    <row r="7" spans="1:10" x14ac:dyDescent="0.25">
      <c r="A7" s="2" t="s">
        <v>116</v>
      </c>
      <c r="B7" s="27">
        <v>39365</v>
      </c>
      <c r="C7" s="27">
        <v>30392</v>
      </c>
      <c r="D7" s="27">
        <v>1420944</v>
      </c>
      <c r="E7" s="27">
        <v>311238</v>
      </c>
      <c r="F7" s="27">
        <v>107407</v>
      </c>
      <c r="G7" s="27">
        <v>81402</v>
      </c>
      <c r="H7" s="27">
        <v>104607</v>
      </c>
      <c r="I7" s="27">
        <v>140039</v>
      </c>
      <c r="J7" s="27">
        <v>140039</v>
      </c>
    </row>
    <row r="8" spans="1:10" ht="15.75" customHeight="1" x14ac:dyDescent="0.25">
      <c r="A8" s="2" t="s">
        <v>95</v>
      </c>
      <c r="B8" s="27">
        <v>38841</v>
      </c>
      <c r="C8" s="27">
        <v>100842</v>
      </c>
      <c r="D8" s="27">
        <v>180955</v>
      </c>
      <c r="E8" s="27">
        <v>130715</v>
      </c>
      <c r="F8" s="27">
        <v>123134</v>
      </c>
      <c r="G8" s="27">
        <v>120356</v>
      </c>
      <c r="H8" s="27">
        <v>136752</v>
      </c>
      <c r="I8" s="27">
        <v>256567</v>
      </c>
      <c r="J8" s="27">
        <v>192153</v>
      </c>
    </row>
    <row r="9" spans="1:10" ht="15.75" customHeight="1" x14ac:dyDescent="0.25">
      <c r="A9" s="2" t="s">
        <v>96</v>
      </c>
      <c r="B9" s="27">
        <v>48395</v>
      </c>
      <c r="C9" s="27">
        <v>60012</v>
      </c>
      <c r="D9" s="27">
        <v>84398</v>
      </c>
      <c r="E9" s="27">
        <v>65984</v>
      </c>
      <c r="F9" s="27">
        <v>60879</v>
      </c>
      <c r="G9" s="27">
        <v>78033</v>
      </c>
      <c r="H9" s="27">
        <v>83146</v>
      </c>
      <c r="I9" s="27">
        <v>126615</v>
      </c>
      <c r="J9" s="27">
        <v>164975</v>
      </c>
    </row>
    <row r="10" spans="1:10" x14ac:dyDescent="0.25">
      <c r="A10" s="2" t="s">
        <v>97</v>
      </c>
      <c r="B10" s="27">
        <v>53079</v>
      </c>
      <c r="C10" s="27">
        <v>49475</v>
      </c>
      <c r="D10" s="27">
        <v>69851</v>
      </c>
      <c r="E10" s="27">
        <v>50654</v>
      </c>
      <c r="F10" s="27">
        <v>41986</v>
      </c>
      <c r="G10" s="27">
        <v>42276</v>
      </c>
      <c r="H10" s="27">
        <v>48164</v>
      </c>
      <c r="I10" s="27">
        <v>62335</v>
      </c>
      <c r="J10" s="27">
        <v>134123</v>
      </c>
    </row>
    <row r="11" spans="1:10" x14ac:dyDescent="0.25">
      <c r="A11" s="2" t="s">
        <v>98</v>
      </c>
      <c r="B11" s="27"/>
      <c r="C11" s="27"/>
      <c r="D11" s="27"/>
      <c r="E11" s="27"/>
      <c r="F11" s="27">
        <v>202449</v>
      </c>
      <c r="G11" s="27">
        <v>240364</v>
      </c>
      <c r="H11" s="27">
        <v>303694</v>
      </c>
      <c r="I11" s="27">
        <v>321927</v>
      </c>
      <c r="J11" s="27">
        <v>340604</v>
      </c>
    </row>
    <row r="12" spans="1:10" x14ac:dyDescent="0.25">
      <c r="A12" s="3" t="s">
        <v>99</v>
      </c>
      <c r="B12" s="28">
        <v>45097</v>
      </c>
      <c r="C12" s="28">
        <v>49186</v>
      </c>
      <c r="D12" s="28">
        <v>52806</v>
      </c>
      <c r="E12" s="28">
        <v>56514</v>
      </c>
      <c r="F12" s="28">
        <v>93604</v>
      </c>
      <c r="G12" s="28">
        <v>71089</v>
      </c>
      <c r="H12" s="28">
        <v>91362</v>
      </c>
      <c r="I12" s="28">
        <v>118525</v>
      </c>
      <c r="J12" s="28">
        <v>164185</v>
      </c>
    </row>
    <row r="13" spans="1:10" x14ac:dyDescent="0.25">
      <c r="A13" s="3" t="s">
        <v>100</v>
      </c>
      <c r="B13" s="28">
        <v>42343</v>
      </c>
      <c r="C13" s="28">
        <v>87680</v>
      </c>
      <c r="D13" s="28">
        <v>62332</v>
      </c>
      <c r="E13" s="28">
        <v>64437</v>
      </c>
      <c r="F13" s="28">
        <v>108845</v>
      </c>
      <c r="G13" s="28">
        <v>169275</v>
      </c>
      <c r="H13" s="28">
        <v>212332</v>
      </c>
      <c r="I13" s="28">
        <v>203402</v>
      </c>
      <c r="J13" s="28">
        <v>176419</v>
      </c>
    </row>
    <row r="14" spans="1:10" x14ac:dyDescent="0.25">
      <c r="A14" s="2" t="s">
        <v>101</v>
      </c>
      <c r="B14" s="27"/>
      <c r="C14" s="27"/>
      <c r="D14" s="27"/>
      <c r="E14" s="27"/>
      <c r="F14" s="27">
        <v>1138493</v>
      </c>
      <c r="G14" s="27">
        <v>1703208</v>
      </c>
      <c r="H14" s="27">
        <v>2297181</v>
      </c>
      <c r="I14" s="27">
        <v>2100547</v>
      </c>
      <c r="J14" s="27">
        <v>2661370</v>
      </c>
    </row>
    <row r="15" spans="1:10" x14ac:dyDescent="0.25">
      <c r="A15" s="3" t="s">
        <v>122</v>
      </c>
      <c r="B15" s="28">
        <v>39820</v>
      </c>
      <c r="C15" s="28">
        <v>85926</v>
      </c>
      <c r="D15" s="28">
        <v>98235</v>
      </c>
      <c r="E15" s="28">
        <v>96492</v>
      </c>
      <c r="F15" s="28">
        <v>90702</v>
      </c>
      <c r="G15" s="28">
        <v>118040</v>
      </c>
      <c r="H15" s="28">
        <v>235898</v>
      </c>
      <c r="I15" s="28">
        <v>235573</v>
      </c>
      <c r="J15" s="28">
        <v>402418</v>
      </c>
    </row>
    <row r="16" spans="1:10" x14ac:dyDescent="0.25">
      <c r="A16" s="3" t="s">
        <v>103</v>
      </c>
      <c r="B16" s="28">
        <v>406906</v>
      </c>
      <c r="C16" s="28">
        <v>279172</v>
      </c>
      <c r="D16" s="28">
        <v>294936</v>
      </c>
      <c r="E16" s="28">
        <v>501835</v>
      </c>
      <c r="F16" s="28">
        <v>861020</v>
      </c>
      <c r="G16" s="28">
        <v>1315897</v>
      </c>
      <c r="H16" s="28">
        <v>1322978</v>
      </c>
      <c r="I16" s="28">
        <v>1368275</v>
      </c>
      <c r="J16" s="28">
        <v>1589418</v>
      </c>
    </row>
    <row r="17" spans="1:10" ht="15.75" thickBot="1" x14ac:dyDescent="0.3">
      <c r="A17" s="3" t="s">
        <v>104</v>
      </c>
      <c r="B17" s="28">
        <v>411037</v>
      </c>
      <c r="C17" s="28">
        <v>605406</v>
      </c>
      <c r="D17" s="28">
        <v>340453</v>
      </c>
      <c r="E17" s="28">
        <v>1059222</v>
      </c>
      <c r="F17" s="28">
        <v>186771</v>
      </c>
      <c r="G17" s="28">
        <v>269271</v>
      </c>
      <c r="H17" s="28">
        <v>738305</v>
      </c>
      <c r="I17" s="28">
        <v>496699</v>
      </c>
      <c r="J17" s="28">
        <v>669534</v>
      </c>
    </row>
    <row r="18" spans="1:10" ht="15.75" thickBot="1" x14ac:dyDescent="0.3">
      <c r="A18" s="44" t="s">
        <v>105</v>
      </c>
      <c r="B18" s="45">
        <v>1262370</v>
      </c>
      <c r="C18" s="45">
        <v>1562542</v>
      </c>
      <c r="D18" s="45">
        <v>3070205</v>
      </c>
      <c r="E18" s="45">
        <v>2627068</v>
      </c>
      <c r="F18" s="45">
        <v>1935802</v>
      </c>
      <c r="G18" s="45">
        <v>2730634</v>
      </c>
      <c r="H18" s="45">
        <v>3505425</v>
      </c>
      <c r="I18" s="45">
        <v>3449519</v>
      </c>
      <c r="J18" s="45">
        <v>4073063</v>
      </c>
    </row>
    <row r="19" spans="1:10" ht="15.75" thickTop="1" x14ac:dyDescent="0.25">
      <c r="A19" s="47"/>
    </row>
    <row r="20" spans="1:10" x14ac:dyDescent="0.25">
      <c r="A20" s="47" t="s">
        <v>106</v>
      </c>
    </row>
    <row r="21" spans="1:10" x14ac:dyDescent="0.25">
      <c r="A21" s="46"/>
    </row>
    <row r="22" spans="1:10" x14ac:dyDescent="0.25">
      <c r="A22" s="47" t="s">
        <v>123</v>
      </c>
    </row>
    <row r="23" spans="1:10" x14ac:dyDescent="0.25">
      <c r="A23" s="46" t="s">
        <v>124</v>
      </c>
    </row>
    <row r="24" spans="1:10" x14ac:dyDescent="0.25">
      <c r="A24" s="46" t="s">
        <v>125</v>
      </c>
    </row>
    <row r="25" spans="1:10" x14ac:dyDescent="0.25">
      <c r="A25" s="46"/>
    </row>
    <row r="26" spans="1:10" x14ac:dyDescent="0.25">
      <c r="A26" s="64"/>
    </row>
    <row r="27" spans="1:10" x14ac:dyDescent="0.25">
      <c r="A27" s="42" t="s">
        <v>126</v>
      </c>
    </row>
    <row r="28" spans="1:10" x14ac:dyDescent="0.25">
      <c r="A28" s="42" t="s">
        <v>127</v>
      </c>
    </row>
    <row r="29" spans="1:10" ht="15.75" thickBot="1" x14ac:dyDescent="0.3">
      <c r="A29" s="41"/>
    </row>
    <row r="30" spans="1:10" ht="16.5" thickTop="1" thickBot="1" x14ac:dyDescent="0.3">
      <c r="A30" s="26" t="s">
        <v>91</v>
      </c>
      <c r="B30" s="12" t="s">
        <v>45</v>
      </c>
      <c r="C30" s="12" t="s">
        <v>44</v>
      </c>
      <c r="D30" s="12" t="s">
        <v>42</v>
      </c>
      <c r="E30" s="12" t="s">
        <v>0</v>
      </c>
      <c r="F30" s="12" t="s">
        <v>1</v>
      </c>
      <c r="G30" s="12" t="s">
        <v>2</v>
      </c>
      <c r="H30" s="12" t="s">
        <v>3</v>
      </c>
      <c r="I30" s="12" t="s">
        <v>52</v>
      </c>
      <c r="J30" s="12" t="s">
        <v>53</v>
      </c>
    </row>
    <row r="31" spans="1:10" x14ac:dyDescent="0.25">
      <c r="A31" s="2" t="s">
        <v>93</v>
      </c>
      <c r="B31" s="15">
        <v>10.9</v>
      </c>
      <c r="C31" s="15">
        <v>13.7</v>
      </c>
      <c r="D31" s="15">
        <v>15.2</v>
      </c>
      <c r="E31" s="15">
        <v>11</v>
      </c>
      <c r="F31" s="15">
        <v>13.5</v>
      </c>
      <c r="G31" s="15">
        <v>17</v>
      </c>
      <c r="H31" s="15">
        <v>15.2</v>
      </c>
      <c r="I31" s="15">
        <v>12.8</v>
      </c>
      <c r="J31" s="15">
        <v>10.8</v>
      </c>
    </row>
    <row r="32" spans="1:10" x14ac:dyDescent="0.25">
      <c r="A32" s="2" t="s">
        <v>116</v>
      </c>
      <c r="B32" s="15">
        <v>3.1</v>
      </c>
      <c r="C32" s="15">
        <v>1.9</v>
      </c>
      <c r="D32" s="15">
        <v>46.3</v>
      </c>
      <c r="E32" s="15">
        <v>11.8</v>
      </c>
      <c r="F32" s="15">
        <v>5.5</v>
      </c>
      <c r="G32" s="15">
        <v>3</v>
      </c>
      <c r="H32" s="15">
        <v>3</v>
      </c>
      <c r="I32" s="15">
        <v>4.0999999999999996</v>
      </c>
      <c r="J32" s="15">
        <v>3.4</v>
      </c>
    </row>
    <row r="33" spans="1:10" x14ac:dyDescent="0.25">
      <c r="A33" s="2" t="s">
        <v>95</v>
      </c>
      <c r="B33" s="15">
        <v>3.1</v>
      </c>
      <c r="C33" s="15">
        <v>6.5</v>
      </c>
      <c r="D33" s="15">
        <v>5.9</v>
      </c>
      <c r="E33" s="15">
        <v>5</v>
      </c>
      <c r="F33" s="15">
        <v>6.4</v>
      </c>
      <c r="G33" s="15">
        <v>4.4000000000000004</v>
      </c>
      <c r="H33" s="15">
        <v>3.9</v>
      </c>
      <c r="I33" s="15">
        <v>7.4</v>
      </c>
      <c r="J33" s="15">
        <v>4.7</v>
      </c>
    </row>
    <row r="34" spans="1:10" x14ac:dyDescent="0.25">
      <c r="A34" s="2" t="s">
        <v>96</v>
      </c>
      <c r="B34" s="15">
        <v>3.8</v>
      </c>
      <c r="C34" s="15">
        <v>3.8</v>
      </c>
      <c r="D34" s="15">
        <v>2.7</v>
      </c>
      <c r="E34" s="15">
        <v>2.5</v>
      </c>
      <c r="F34" s="15">
        <v>3.1</v>
      </c>
      <c r="G34" s="15">
        <v>2.9</v>
      </c>
      <c r="H34" s="15">
        <v>2.4</v>
      </c>
      <c r="I34" s="15">
        <v>3.7</v>
      </c>
      <c r="J34" s="15">
        <v>4.0999999999999996</v>
      </c>
    </row>
    <row r="35" spans="1:10" x14ac:dyDescent="0.25">
      <c r="A35" s="2" t="s">
        <v>97</v>
      </c>
      <c r="B35" s="15">
        <v>4.2</v>
      </c>
      <c r="C35" s="15">
        <v>3.2</v>
      </c>
      <c r="D35" s="15">
        <v>2.2999999999999998</v>
      </c>
      <c r="E35" s="15">
        <v>1.9</v>
      </c>
      <c r="F35" s="15">
        <v>2.2000000000000002</v>
      </c>
      <c r="G35" s="15">
        <v>1.5</v>
      </c>
      <c r="H35" s="15">
        <v>1.4</v>
      </c>
      <c r="I35" s="15">
        <v>1.8</v>
      </c>
      <c r="J35" s="15">
        <v>3.3</v>
      </c>
    </row>
    <row r="36" spans="1:10" ht="15.75" customHeight="1" x14ac:dyDescent="0.25">
      <c r="A36" s="2" t="s">
        <v>98</v>
      </c>
      <c r="B36" s="66">
        <f>SUM(B37:B38)</f>
        <v>7</v>
      </c>
      <c r="C36" s="65">
        <f t="shared" ref="C36:E36" si="0">SUM(C37:C38)</f>
        <v>8.6999999999999993</v>
      </c>
      <c r="D36" s="65">
        <f t="shared" si="0"/>
        <v>3.7</v>
      </c>
      <c r="E36" s="65">
        <f t="shared" si="0"/>
        <v>4.7</v>
      </c>
      <c r="F36" s="65">
        <v>10.4</v>
      </c>
      <c r="G36" s="65">
        <v>8.8000000000000007</v>
      </c>
      <c r="H36" s="65">
        <v>8.6999999999999993</v>
      </c>
      <c r="I36" s="65">
        <v>9.3000000000000007</v>
      </c>
      <c r="J36" s="65">
        <v>8.3000000000000007</v>
      </c>
    </row>
    <row r="37" spans="1:10" ht="33" customHeight="1" x14ac:dyDescent="0.25">
      <c r="A37" s="3" t="s">
        <v>99</v>
      </c>
      <c r="B37" s="14">
        <v>3.6</v>
      </c>
      <c r="C37" s="14">
        <v>3.1</v>
      </c>
      <c r="D37" s="14">
        <v>1.7</v>
      </c>
      <c r="E37" s="14">
        <v>2.2000000000000002</v>
      </c>
      <c r="F37" s="14">
        <v>4.8</v>
      </c>
      <c r="G37" s="14">
        <v>2.6</v>
      </c>
      <c r="H37" s="14">
        <v>2.6</v>
      </c>
      <c r="I37" s="14">
        <v>3.4</v>
      </c>
      <c r="J37" s="14">
        <v>4</v>
      </c>
    </row>
    <row r="38" spans="1:10" x14ac:dyDescent="0.25">
      <c r="A38" s="3" t="s">
        <v>100</v>
      </c>
      <c r="B38" s="14">
        <v>3.4</v>
      </c>
      <c r="C38" s="14">
        <v>5.6</v>
      </c>
      <c r="D38" s="14">
        <v>2</v>
      </c>
      <c r="E38" s="14">
        <v>2.5</v>
      </c>
      <c r="F38" s="14">
        <v>5.6</v>
      </c>
      <c r="G38" s="14">
        <v>6.2</v>
      </c>
      <c r="H38" s="14">
        <v>6.1</v>
      </c>
      <c r="I38" s="14">
        <v>5.9</v>
      </c>
      <c r="J38" s="14">
        <v>4.3</v>
      </c>
    </row>
    <row r="39" spans="1:10" x14ac:dyDescent="0.25">
      <c r="A39" s="2" t="s">
        <v>101</v>
      </c>
      <c r="B39" s="65"/>
      <c r="C39" s="65">
        <v>0</v>
      </c>
      <c r="D39" s="65"/>
      <c r="E39" s="65"/>
      <c r="F39" s="65">
        <v>58.8</v>
      </c>
      <c r="G39" s="65">
        <v>62.4</v>
      </c>
      <c r="H39" s="65">
        <v>65.5</v>
      </c>
      <c r="I39" s="65">
        <v>60.9</v>
      </c>
      <c r="J39" s="65">
        <v>65.3</v>
      </c>
    </row>
    <row r="40" spans="1:10" x14ac:dyDescent="0.25">
      <c r="A40" s="3" t="s">
        <v>122</v>
      </c>
      <c r="B40" s="14">
        <v>3.2</v>
      </c>
      <c r="C40" s="14">
        <v>5.5</v>
      </c>
      <c r="D40" s="14">
        <v>3.2</v>
      </c>
      <c r="E40" s="14">
        <v>3.7</v>
      </c>
      <c r="F40" s="14">
        <v>4.7</v>
      </c>
      <c r="G40" s="14">
        <v>4.3</v>
      </c>
      <c r="H40" s="14">
        <v>6.7</v>
      </c>
      <c r="I40" s="14">
        <v>6.8</v>
      </c>
      <c r="J40" s="14">
        <v>9.9</v>
      </c>
    </row>
    <row r="41" spans="1:10" x14ac:dyDescent="0.25">
      <c r="A41" s="3" t="s">
        <v>103</v>
      </c>
      <c r="B41" s="14">
        <v>32.200000000000003</v>
      </c>
      <c r="C41" s="14">
        <v>17.899999999999999</v>
      </c>
      <c r="D41" s="14">
        <v>9.6</v>
      </c>
      <c r="E41" s="14">
        <v>19.100000000000001</v>
      </c>
      <c r="F41" s="14">
        <v>44.5</v>
      </c>
      <c r="G41" s="14">
        <v>48.2</v>
      </c>
      <c r="H41" s="14">
        <v>37.700000000000003</v>
      </c>
      <c r="I41" s="14">
        <v>39.700000000000003</v>
      </c>
      <c r="J41" s="14">
        <v>39</v>
      </c>
    </row>
    <row r="42" spans="1:10" ht="15.75" thickBot="1" x14ac:dyDescent="0.3">
      <c r="A42" s="3" t="s">
        <v>104</v>
      </c>
      <c r="B42" s="14">
        <v>32.6</v>
      </c>
      <c r="C42" s="14">
        <v>38.700000000000003</v>
      </c>
      <c r="D42" s="14">
        <v>11.1</v>
      </c>
      <c r="E42" s="14">
        <v>40.299999999999997</v>
      </c>
      <c r="F42" s="14">
        <v>9.6</v>
      </c>
      <c r="G42" s="14">
        <v>9.9</v>
      </c>
      <c r="H42" s="14">
        <v>21.1</v>
      </c>
      <c r="I42" s="14">
        <v>14.4</v>
      </c>
      <c r="J42" s="14">
        <v>16.399999999999999</v>
      </c>
    </row>
    <row r="43" spans="1:10" ht="15.75" thickBot="1" x14ac:dyDescent="0.3">
      <c r="A43" s="44" t="s">
        <v>105</v>
      </c>
      <c r="B43" s="50">
        <v>100</v>
      </c>
      <c r="C43" s="50">
        <v>100</v>
      </c>
      <c r="D43" s="50">
        <v>100</v>
      </c>
      <c r="E43" s="50">
        <v>100</v>
      </c>
      <c r="F43" s="50">
        <v>100</v>
      </c>
      <c r="G43" s="50">
        <v>100</v>
      </c>
      <c r="H43" s="50">
        <v>100</v>
      </c>
      <c r="I43" s="50">
        <v>100</v>
      </c>
      <c r="J43" s="50">
        <v>100</v>
      </c>
    </row>
    <row r="44" spans="1:10" ht="15.75" thickTop="1" x14ac:dyDescent="0.25">
      <c r="A44" s="47"/>
    </row>
    <row r="45" spans="1:10" x14ac:dyDescent="0.25">
      <c r="A45" s="47" t="s">
        <v>128</v>
      </c>
    </row>
    <row r="46" spans="1:10" x14ac:dyDescent="0.25">
      <c r="A46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workbookViewId="0">
      <selection activeCell="M29" sqref="M29"/>
    </sheetView>
  </sheetViews>
  <sheetFormatPr defaultRowHeight="15" x14ac:dyDescent="0.25"/>
  <cols>
    <col min="1" max="1" width="40.5703125" customWidth="1"/>
  </cols>
  <sheetData>
    <row r="2" spans="1:10" x14ac:dyDescent="0.25">
      <c r="A2" s="42" t="s">
        <v>129</v>
      </c>
    </row>
    <row r="3" spans="1:10" ht="15.75" customHeight="1" thickBot="1" x14ac:dyDescent="0.3">
      <c r="A3" s="42" t="s">
        <v>130</v>
      </c>
    </row>
    <row r="4" spans="1:10" ht="16.5" customHeight="1" thickTop="1" thickBot="1" x14ac:dyDescent="0.3">
      <c r="A4" s="67"/>
      <c r="B4" s="12" t="s">
        <v>45</v>
      </c>
      <c r="C4" s="12" t="s">
        <v>44</v>
      </c>
      <c r="D4" s="12" t="s">
        <v>118</v>
      </c>
      <c r="E4" s="12" t="s">
        <v>0</v>
      </c>
      <c r="F4" s="12" t="s">
        <v>1</v>
      </c>
      <c r="G4" s="12" t="s">
        <v>2</v>
      </c>
      <c r="H4" s="12" t="s">
        <v>88</v>
      </c>
      <c r="I4" s="12" t="s">
        <v>52</v>
      </c>
      <c r="J4" s="12" t="s">
        <v>53</v>
      </c>
    </row>
    <row r="5" spans="1:10" ht="15" customHeight="1" x14ac:dyDescent="0.25">
      <c r="A5" s="2" t="s">
        <v>131</v>
      </c>
      <c r="B5" s="33"/>
      <c r="C5" s="33"/>
      <c r="D5" s="33"/>
      <c r="E5" s="33"/>
      <c r="F5" s="33"/>
      <c r="G5" s="33"/>
      <c r="H5" s="33"/>
      <c r="I5" s="33"/>
      <c r="J5" s="6"/>
    </row>
    <row r="6" spans="1:10" x14ac:dyDescent="0.25">
      <c r="A6" s="5" t="s">
        <v>132</v>
      </c>
      <c r="B6" s="28">
        <v>594431</v>
      </c>
      <c r="C6" s="28">
        <v>671159</v>
      </c>
      <c r="D6" s="28">
        <v>819011</v>
      </c>
      <c r="E6" s="28">
        <v>925353</v>
      </c>
      <c r="F6" s="28">
        <v>1084010</v>
      </c>
      <c r="G6" s="28">
        <v>1085842</v>
      </c>
      <c r="H6" s="28">
        <v>1383736</v>
      </c>
      <c r="I6" s="28">
        <v>1538585</v>
      </c>
      <c r="J6" s="28">
        <v>1891049</v>
      </c>
    </row>
    <row r="7" spans="1:10" x14ac:dyDescent="0.25">
      <c r="A7" s="5" t="s">
        <v>133</v>
      </c>
      <c r="B7" s="28">
        <v>134396</v>
      </c>
      <c r="C7" s="28">
        <v>182579</v>
      </c>
      <c r="D7" s="28">
        <v>291409</v>
      </c>
      <c r="E7" s="28">
        <v>316244</v>
      </c>
      <c r="F7" s="28">
        <v>311287</v>
      </c>
      <c r="G7" s="28">
        <v>266325</v>
      </c>
      <c r="H7" s="28">
        <v>333546</v>
      </c>
      <c r="I7" s="28">
        <v>489847</v>
      </c>
      <c r="J7" s="28">
        <v>499303</v>
      </c>
    </row>
    <row r="8" spans="1:10" x14ac:dyDescent="0.25">
      <c r="A8" s="5" t="s">
        <v>134</v>
      </c>
      <c r="B8" s="28">
        <v>31036</v>
      </c>
      <c r="C8" s="28">
        <v>41624</v>
      </c>
      <c r="D8" s="28">
        <v>41374</v>
      </c>
      <c r="E8" s="28">
        <v>47977</v>
      </c>
      <c r="F8" s="28">
        <v>49086</v>
      </c>
      <c r="G8" s="28">
        <v>99373</v>
      </c>
      <c r="H8" s="28">
        <v>107351</v>
      </c>
      <c r="I8" s="28">
        <v>162446</v>
      </c>
      <c r="J8" s="28">
        <v>94960</v>
      </c>
    </row>
    <row r="9" spans="1:10" x14ac:dyDescent="0.25">
      <c r="A9" s="5" t="s">
        <v>135</v>
      </c>
      <c r="B9" s="28">
        <v>41090</v>
      </c>
      <c r="C9" s="28">
        <v>58759</v>
      </c>
      <c r="D9" s="28">
        <v>102209</v>
      </c>
      <c r="E9" s="28">
        <v>102067</v>
      </c>
      <c r="F9" s="28">
        <v>88323</v>
      </c>
      <c r="G9" s="28">
        <v>58906</v>
      </c>
      <c r="H9" s="28">
        <v>58907</v>
      </c>
      <c r="I9" s="28">
        <v>67993</v>
      </c>
      <c r="J9" s="28">
        <v>164853</v>
      </c>
    </row>
    <row r="10" spans="1:10" x14ac:dyDescent="0.25">
      <c r="A10" s="5" t="s">
        <v>136</v>
      </c>
      <c r="B10" s="28">
        <v>889449</v>
      </c>
      <c r="C10" s="28">
        <v>994931</v>
      </c>
      <c r="D10" s="28">
        <v>1211440</v>
      </c>
      <c r="E10" s="28">
        <v>1043142</v>
      </c>
      <c r="F10" s="28">
        <v>1056745</v>
      </c>
      <c r="G10" s="28">
        <v>1319843</v>
      </c>
      <c r="H10" s="28">
        <v>1563217</v>
      </c>
      <c r="I10" s="28">
        <v>1990436</v>
      </c>
      <c r="J10" s="28">
        <v>1902809</v>
      </c>
    </row>
    <row r="11" spans="1:10" x14ac:dyDescent="0.25">
      <c r="A11" s="5" t="s">
        <v>137</v>
      </c>
      <c r="B11" s="28">
        <v>141908</v>
      </c>
      <c r="C11" s="28">
        <v>53845</v>
      </c>
      <c r="D11" s="28">
        <v>67408</v>
      </c>
      <c r="E11" s="28">
        <v>0</v>
      </c>
      <c r="F11" s="28">
        <v>41133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" t="s">
        <v>138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5" t="s">
        <v>139</v>
      </c>
      <c r="B13" s="28">
        <v>38979</v>
      </c>
      <c r="C13" s="28">
        <v>25737</v>
      </c>
      <c r="D13" s="28">
        <v>69852</v>
      </c>
      <c r="E13" s="28">
        <v>95170</v>
      </c>
      <c r="F13" s="28">
        <v>44385</v>
      </c>
      <c r="G13" s="28">
        <v>51325</v>
      </c>
      <c r="H13" s="28">
        <v>60514</v>
      </c>
      <c r="I13" s="28">
        <v>75006</v>
      </c>
      <c r="J13" s="28">
        <v>118425</v>
      </c>
    </row>
    <row r="14" spans="1:10" x14ac:dyDescent="0.25">
      <c r="A14" s="5" t="s">
        <v>140</v>
      </c>
      <c r="B14" s="28">
        <v>187840</v>
      </c>
      <c r="C14" s="28">
        <v>241190</v>
      </c>
      <c r="D14" s="28">
        <v>328191</v>
      </c>
      <c r="E14" s="28">
        <v>212627</v>
      </c>
      <c r="F14" s="28">
        <v>278081</v>
      </c>
      <c r="G14" s="28">
        <v>304898</v>
      </c>
      <c r="H14" s="28">
        <v>304070</v>
      </c>
      <c r="I14" s="28">
        <v>267163</v>
      </c>
      <c r="J14" s="28">
        <v>300918</v>
      </c>
    </row>
    <row r="15" spans="1:10" x14ac:dyDescent="0.25">
      <c r="A15" s="2" t="s">
        <v>81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3" t="s">
        <v>34</v>
      </c>
      <c r="B16" s="28">
        <v>310280</v>
      </c>
      <c r="C16" s="28">
        <v>327193</v>
      </c>
      <c r="D16" s="28">
        <v>306100</v>
      </c>
      <c r="E16" s="28">
        <v>453647</v>
      </c>
      <c r="F16" s="28">
        <v>722471</v>
      </c>
      <c r="G16" s="28">
        <v>812865</v>
      </c>
      <c r="H16" s="28">
        <v>1132868</v>
      </c>
      <c r="I16" s="28">
        <v>1351505</v>
      </c>
      <c r="J16" s="28">
        <v>1592684</v>
      </c>
    </row>
    <row r="17" spans="1:17" x14ac:dyDescent="0.25">
      <c r="A17" s="3" t="s">
        <v>141</v>
      </c>
      <c r="B17" s="28">
        <v>47587</v>
      </c>
      <c r="C17" s="28">
        <v>57930</v>
      </c>
      <c r="D17" s="28">
        <v>77400</v>
      </c>
      <c r="E17" s="28">
        <v>83798</v>
      </c>
      <c r="F17" s="28">
        <v>86423</v>
      </c>
      <c r="G17" s="28">
        <v>94449</v>
      </c>
      <c r="H17" s="28">
        <v>109546</v>
      </c>
      <c r="I17" s="28">
        <v>185183</v>
      </c>
      <c r="J17" s="28">
        <v>334000</v>
      </c>
    </row>
    <row r="18" spans="1:17" x14ac:dyDescent="0.25">
      <c r="A18" s="5" t="s">
        <v>142</v>
      </c>
      <c r="B18" s="28">
        <v>92000</v>
      </c>
      <c r="C18" s="28">
        <v>87400</v>
      </c>
      <c r="D18" s="28">
        <v>184000</v>
      </c>
      <c r="E18" s="28">
        <v>186768</v>
      </c>
      <c r="F18" s="28">
        <v>29021</v>
      </c>
      <c r="G18" s="28">
        <v>35730</v>
      </c>
      <c r="H18" s="28">
        <v>68000</v>
      </c>
      <c r="I18" s="28">
        <v>55709</v>
      </c>
      <c r="J18" s="14" t="s">
        <v>143</v>
      </c>
    </row>
    <row r="19" spans="1:17" x14ac:dyDescent="0.25">
      <c r="A19" s="2" t="s">
        <v>144</v>
      </c>
      <c r="B19" s="7"/>
      <c r="C19" s="7"/>
      <c r="D19" s="7"/>
      <c r="E19" s="7"/>
      <c r="F19" s="7"/>
      <c r="G19" s="7"/>
      <c r="H19" s="7"/>
      <c r="I19" s="7"/>
      <c r="J19" s="7"/>
    </row>
    <row r="20" spans="1:17" x14ac:dyDescent="0.25">
      <c r="A20" s="2" t="s">
        <v>34</v>
      </c>
      <c r="B20" s="7"/>
      <c r="C20" s="7"/>
      <c r="D20" s="7"/>
      <c r="E20" s="7"/>
      <c r="F20" s="7"/>
      <c r="G20" s="7"/>
      <c r="H20" s="7"/>
      <c r="I20" s="7"/>
      <c r="J20" s="7"/>
      <c r="Q20">
        <v>82.4</v>
      </c>
    </row>
    <row r="21" spans="1:17" x14ac:dyDescent="0.25">
      <c r="A21" s="3" t="s">
        <v>145</v>
      </c>
      <c r="B21" s="28">
        <v>22735</v>
      </c>
      <c r="C21" s="28">
        <v>148970</v>
      </c>
      <c r="D21" s="28">
        <v>305396</v>
      </c>
      <c r="E21" s="28">
        <v>322008</v>
      </c>
      <c r="F21" s="28">
        <v>314003</v>
      </c>
      <c r="G21" s="28">
        <v>491463</v>
      </c>
      <c r="H21" s="28">
        <v>612544</v>
      </c>
      <c r="I21" s="28">
        <v>580791</v>
      </c>
      <c r="J21" s="28">
        <v>755076</v>
      </c>
      <c r="Q21">
        <v>13.7</v>
      </c>
    </row>
    <row r="22" spans="1:17" x14ac:dyDescent="0.25">
      <c r="A22" s="3" t="s">
        <v>146</v>
      </c>
      <c r="B22" s="14">
        <v>25138</v>
      </c>
      <c r="C22" s="14">
        <v>28245</v>
      </c>
      <c r="D22" s="14">
        <v>31701</v>
      </c>
      <c r="E22" s="14">
        <v>3010</v>
      </c>
      <c r="F22" s="14">
        <v>770</v>
      </c>
      <c r="G22" s="14">
        <v>653</v>
      </c>
      <c r="H22" s="14">
        <v>804</v>
      </c>
      <c r="I22" s="14">
        <v>840</v>
      </c>
      <c r="J22" s="14">
        <v>840</v>
      </c>
      <c r="Q22">
        <f>+Q21+Q20</f>
        <v>96.100000000000009</v>
      </c>
    </row>
    <row r="23" spans="1:17" x14ac:dyDescent="0.25">
      <c r="A23" s="3" t="s">
        <v>147</v>
      </c>
      <c r="B23" s="28">
        <v>920</v>
      </c>
      <c r="C23" s="28">
        <v>1764</v>
      </c>
      <c r="D23" s="28">
        <v>3236</v>
      </c>
      <c r="E23" s="28">
        <v>3103</v>
      </c>
      <c r="F23" s="28">
        <v>3986</v>
      </c>
      <c r="G23" s="28">
        <v>5857</v>
      </c>
      <c r="H23" s="28">
        <v>4865</v>
      </c>
      <c r="I23" s="28">
        <v>5571</v>
      </c>
      <c r="J23" s="28">
        <v>7416</v>
      </c>
    </row>
    <row r="24" spans="1:17" x14ac:dyDescent="0.25">
      <c r="A24" s="5" t="s">
        <v>141</v>
      </c>
      <c r="B24" s="28">
        <v>16629</v>
      </c>
      <c r="C24" s="28">
        <v>13593</v>
      </c>
      <c r="D24" s="28">
        <v>135270</v>
      </c>
      <c r="E24" s="28">
        <v>35036</v>
      </c>
      <c r="F24" s="28">
        <v>28411</v>
      </c>
      <c r="G24" s="28">
        <v>41603</v>
      </c>
      <c r="H24" s="28">
        <v>38550</v>
      </c>
      <c r="I24" s="28">
        <v>53161</v>
      </c>
      <c r="J24" s="28">
        <v>46799</v>
      </c>
      <c r="Q24">
        <f>100-Q22</f>
        <v>3.8999999999999915</v>
      </c>
    </row>
    <row r="25" spans="1:17" ht="15.75" thickBot="1" x14ac:dyDescent="0.3">
      <c r="A25" s="5" t="s">
        <v>148</v>
      </c>
      <c r="B25" s="28">
        <v>135313</v>
      </c>
      <c r="C25" s="28">
        <v>116912</v>
      </c>
      <c r="D25" s="28">
        <v>162720</v>
      </c>
      <c r="E25" s="28">
        <v>187235</v>
      </c>
      <c r="F25" s="28">
        <v>180395</v>
      </c>
      <c r="G25" s="28">
        <v>186598</v>
      </c>
      <c r="H25" s="28">
        <v>148379</v>
      </c>
      <c r="I25" s="28">
        <v>160369</v>
      </c>
      <c r="J25" s="28">
        <v>201722</v>
      </c>
    </row>
    <row r="26" spans="1:17" ht="15.75" thickBot="1" x14ac:dyDescent="0.3">
      <c r="A26" s="44" t="s">
        <v>117</v>
      </c>
      <c r="B26" s="45">
        <v>2709731</v>
      </c>
      <c r="C26" s="45">
        <v>3051833</v>
      </c>
      <c r="D26" s="45">
        <v>4136716</v>
      </c>
      <c r="E26" s="45">
        <v>4017185</v>
      </c>
      <c r="F26" s="45">
        <v>4318529</v>
      </c>
      <c r="G26" s="45">
        <v>4855731</v>
      </c>
      <c r="H26" s="45">
        <v>5926897</v>
      </c>
      <c r="I26" s="45">
        <v>6984606</v>
      </c>
      <c r="J26" s="45">
        <v>7910856</v>
      </c>
    </row>
    <row r="27" spans="1:17" ht="15.75" thickTop="1" x14ac:dyDescent="0.25">
      <c r="A27" s="69"/>
    </row>
    <row r="28" spans="1:17" x14ac:dyDescent="0.25">
      <c r="A28" s="69" t="s">
        <v>128</v>
      </c>
    </row>
    <row r="29" spans="1:17" x14ac:dyDescent="0.25">
      <c r="A29" s="69"/>
    </row>
    <row r="30" spans="1:17" ht="22.5" x14ac:dyDescent="0.25">
      <c r="A30" s="69" t="s">
        <v>149</v>
      </c>
    </row>
    <row r="31" spans="1:17" ht="22.5" x14ac:dyDescent="0.25">
      <c r="A31" s="68" t="s">
        <v>150</v>
      </c>
    </row>
    <row r="32" spans="1:17" ht="33.75" x14ac:dyDescent="0.25">
      <c r="A32" s="68" t="s">
        <v>151</v>
      </c>
    </row>
    <row r="33" spans="1:10" ht="33.75" x14ac:dyDescent="0.25">
      <c r="A33" s="68" t="s">
        <v>152</v>
      </c>
    </row>
    <row r="34" spans="1:10" ht="22.5" x14ac:dyDescent="0.25">
      <c r="A34" s="68" t="s">
        <v>153</v>
      </c>
    </row>
    <row r="35" spans="1:10" x14ac:dyDescent="0.25">
      <c r="A35" s="46" t="s">
        <v>154</v>
      </c>
      <c r="B35" s="49"/>
      <c r="C35" s="49"/>
      <c r="D35" s="49"/>
      <c r="E35" s="49"/>
      <c r="F35" s="49" t="s">
        <v>155</v>
      </c>
    </row>
    <row r="36" spans="1:10" x14ac:dyDescent="0.25">
      <c r="A36" s="46" t="s">
        <v>161</v>
      </c>
    </row>
    <row r="37" spans="1:10" x14ac:dyDescent="0.25">
      <c r="A37" s="46"/>
    </row>
    <row r="38" spans="1:10" x14ac:dyDescent="0.25">
      <c r="A38" s="68"/>
    </row>
    <row r="39" spans="1:10" x14ac:dyDescent="0.25">
      <c r="A39" s="68"/>
    </row>
    <row r="41" spans="1:10" ht="15.75" thickBot="1" x14ac:dyDescent="0.3">
      <c r="A41" s="42" t="s">
        <v>156</v>
      </c>
    </row>
    <row r="42" spans="1:10" ht="16.5" thickTop="1" thickBot="1" x14ac:dyDescent="0.3">
      <c r="A42" s="67"/>
      <c r="B42" s="12" t="s">
        <v>45</v>
      </c>
      <c r="C42" s="12" t="s">
        <v>44</v>
      </c>
      <c r="D42" s="12" t="s">
        <v>42</v>
      </c>
      <c r="E42" s="12" t="s">
        <v>0</v>
      </c>
      <c r="F42" s="12" t="s">
        <v>1</v>
      </c>
      <c r="G42" s="12" t="s">
        <v>2</v>
      </c>
      <c r="H42" s="12" t="s">
        <v>88</v>
      </c>
      <c r="I42" s="12" t="s">
        <v>52</v>
      </c>
      <c r="J42" s="12" t="s">
        <v>53</v>
      </c>
    </row>
    <row r="43" spans="1:10" x14ac:dyDescent="0.25">
      <c r="A43" s="2" t="s">
        <v>131</v>
      </c>
      <c r="B43" s="33"/>
      <c r="C43" s="33"/>
      <c r="D43" s="33"/>
      <c r="E43" s="33"/>
      <c r="F43" s="33"/>
      <c r="G43" s="33"/>
      <c r="H43" s="33"/>
      <c r="I43" s="33"/>
      <c r="J43" s="6"/>
    </row>
    <row r="44" spans="1:10" x14ac:dyDescent="0.25">
      <c r="A44" s="5" t="s">
        <v>132</v>
      </c>
      <c r="B44" s="14">
        <v>21.9</v>
      </c>
      <c r="C44" s="14">
        <v>22</v>
      </c>
      <c r="D44" s="14">
        <v>19.8</v>
      </c>
      <c r="E44" s="14">
        <v>23</v>
      </c>
      <c r="F44" s="14">
        <v>25.1</v>
      </c>
      <c r="G44" s="14">
        <v>22.4</v>
      </c>
      <c r="H44" s="14">
        <v>23.3</v>
      </c>
      <c r="I44" s="14">
        <v>22</v>
      </c>
      <c r="J44" s="14">
        <v>23.9</v>
      </c>
    </row>
    <row r="45" spans="1:10" x14ac:dyDescent="0.25">
      <c r="A45" s="5" t="s">
        <v>133</v>
      </c>
      <c r="B45" s="14">
        <v>5</v>
      </c>
      <c r="C45" s="14">
        <v>6</v>
      </c>
      <c r="D45" s="14">
        <v>7</v>
      </c>
      <c r="E45" s="14">
        <v>7.9</v>
      </c>
      <c r="F45" s="14">
        <v>7.2</v>
      </c>
      <c r="G45" s="14">
        <v>5.5</v>
      </c>
      <c r="H45" s="14">
        <v>5.6</v>
      </c>
      <c r="I45" s="14">
        <v>7</v>
      </c>
      <c r="J45" s="14">
        <v>6.3</v>
      </c>
    </row>
    <row r="46" spans="1:10" ht="15.75" customHeight="1" x14ac:dyDescent="0.25">
      <c r="A46" s="5" t="s">
        <v>134</v>
      </c>
      <c r="B46" s="14">
        <v>1.1000000000000001</v>
      </c>
      <c r="C46" s="14">
        <v>1.4</v>
      </c>
      <c r="D46" s="14">
        <v>1</v>
      </c>
      <c r="E46" s="14">
        <v>1.2</v>
      </c>
      <c r="F46" s="14">
        <v>1.1000000000000001</v>
      </c>
      <c r="G46" s="14">
        <v>2</v>
      </c>
      <c r="H46" s="14">
        <v>1.8</v>
      </c>
      <c r="I46" s="14">
        <v>2.2999999999999998</v>
      </c>
      <c r="J46" s="14">
        <v>1.2</v>
      </c>
    </row>
    <row r="47" spans="1:10" x14ac:dyDescent="0.25">
      <c r="A47" s="5" t="s">
        <v>135</v>
      </c>
      <c r="B47" s="14">
        <v>1.5</v>
      </c>
      <c r="C47" s="14">
        <v>1.9</v>
      </c>
      <c r="D47" s="14">
        <v>2.5</v>
      </c>
      <c r="E47" s="14">
        <v>2.5</v>
      </c>
      <c r="F47" s="14">
        <v>2</v>
      </c>
      <c r="G47" s="14">
        <v>1.2</v>
      </c>
      <c r="H47" s="14">
        <v>1</v>
      </c>
      <c r="I47" s="14">
        <v>1</v>
      </c>
      <c r="J47" s="14">
        <v>2.1</v>
      </c>
    </row>
    <row r="48" spans="1:10" x14ac:dyDescent="0.25">
      <c r="A48" s="5" t="s">
        <v>136</v>
      </c>
      <c r="B48" s="14">
        <v>32.799999999999997</v>
      </c>
      <c r="C48" s="14">
        <v>32.6</v>
      </c>
      <c r="D48" s="14">
        <v>29.3</v>
      </c>
      <c r="E48" s="14">
        <v>26</v>
      </c>
      <c r="F48" s="14">
        <v>24.5</v>
      </c>
      <c r="G48" s="14">
        <v>27.2</v>
      </c>
      <c r="H48" s="14">
        <v>26.4</v>
      </c>
      <c r="I48" s="14">
        <v>28.5</v>
      </c>
      <c r="J48" s="14">
        <v>24.1</v>
      </c>
    </row>
    <row r="49" spans="1:10" x14ac:dyDescent="0.25">
      <c r="A49" s="5" t="s">
        <v>137</v>
      </c>
      <c r="B49" s="14">
        <v>5.2</v>
      </c>
      <c r="C49" s="14">
        <v>1.8</v>
      </c>
      <c r="D49" s="14">
        <v>1.6</v>
      </c>
      <c r="E49" s="14" t="s">
        <v>8</v>
      </c>
      <c r="F49" s="14">
        <v>1</v>
      </c>
      <c r="G49" s="14" t="s">
        <v>157</v>
      </c>
      <c r="H49" s="14" t="s">
        <v>157</v>
      </c>
      <c r="I49" s="14" t="s">
        <v>46</v>
      </c>
      <c r="J49" s="14" t="s">
        <v>158</v>
      </c>
    </row>
    <row r="50" spans="1:10" x14ac:dyDescent="0.25">
      <c r="A50" s="2" t="s">
        <v>138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5" t="s">
        <v>139</v>
      </c>
      <c r="B51" s="14">
        <v>1.4</v>
      </c>
      <c r="C51" s="14">
        <v>0.8</v>
      </c>
      <c r="D51" s="14">
        <v>1.7</v>
      </c>
      <c r="E51" s="14">
        <v>2.4</v>
      </c>
      <c r="F51" s="14">
        <v>1</v>
      </c>
      <c r="G51" s="14">
        <v>1.1000000000000001</v>
      </c>
      <c r="H51" s="14">
        <v>1</v>
      </c>
      <c r="I51" s="14">
        <v>1.1000000000000001</v>
      </c>
      <c r="J51" s="14">
        <v>1.5</v>
      </c>
    </row>
    <row r="52" spans="1:10" x14ac:dyDescent="0.25">
      <c r="A52" s="5" t="s">
        <v>140</v>
      </c>
      <c r="B52" s="14">
        <v>6.9</v>
      </c>
      <c r="C52" s="14">
        <v>7.9</v>
      </c>
      <c r="D52" s="14">
        <v>7.9</v>
      </c>
      <c r="E52" s="14">
        <v>5.3</v>
      </c>
      <c r="F52" s="14">
        <v>6.4</v>
      </c>
      <c r="G52" s="14">
        <v>6.3</v>
      </c>
      <c r="H52" s="14">
        <v>5.0999999999999996</v>
      </c>
      <c r="I52" s="14">
        <v>3.8</v>
      </c>
      <c r="J52" s="14">
        <v>3.8</v>
      </c>
    </row>
    <row r="53" spans="1:10" x14ac:dyDescent="0.25">
      <c r="A53" s="2" t="s">
        <v>81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3" t="s">
        <v>34</v>
      </c>
      <c r="B54" s="14">
        <v>11.5</v>
      </c>
      <c r="C54" s="14">
        <v>10.7</v>
      </c>
      <c r="D54" s="14">
        <v>7.4</v>
      </c>
      <c r="E54" s="14">
        <v>11.3</v>
      </c>
      <c r="F54" s="14">
        <v>16.7</v>
      </c>
      <c r="G54" s="14">
        <v>16.7</v>
      </c>
      <c r="H54" s="14">
        <v>19.100000000000001</v>
      </c>
      <c r="I54" s="14">
        <v>19.3</v>
      </c>
      <c r="J54" s="14">
        <v>20.100000000000001</v>
      </c>
    </row>
    <row r="55" spans="1:10" x14ac:dyDescent="0.25">
      <c r="A55" s="3" t="s">
        <v>141</v>
      </c>
      <c r="B55" s="14">
        <v>1.8</v>
      </c>
      <c r="C55" s="14">
        <v>1.9</v>
      </c>
      <c r="D55" s="14">
        <v>1.9</v>
      </c>
      <c r="E55" s="14">
        <v>2.1</v>
      </c>
      <c r="F55" s="14">
        <v>2</v>
      </c>
      <c r="G55" s="14">
        <v>1.9</v>
      </c>
      <c r="H55" s="14">
        <v>1.8</v>
      </c>
      <c r="I55" s="14">
        <v>2.7</v>
      </c>
      <c r="J55" s="14">
        <v>4.2</v>
      </c>
    </row>
    <row r="56" spans="1:10" x14ac:dyDescent="0.25">
      <c r="A56" s="5" t="s">
        <v>142</v>
      </c>
      <c r="B56" s="14">
        <v>3.4</v>
      </c>
      <c r="C56" s="14">
        <v>2.9</v>
      </c>
      <c r="D56" s="14">
        <v>4.4000000000000004</v>
      </c>
      <c r="E56" s="14">
        <v>4.5999999999999996</v>
      </c>
      <c r="F56" s="14">
        <v>0.7</v>
      </c>
      <c r="G56" s="14">
        <v>0.7</v>
      </c>
      <c r="H56" s="14">
        <v>1.1000000000000001</v>
      </c>
      <c r="I56" s="14">
        <v>0.8</v>
      </c>
      <c r="J56" s="14" t="s">
        <v>158</v>
      </c>
    </row>
    <row r="57" spans="1:10" x14ac:dyDescent="0.25">
      <c r="A57" s="2" t="s">
        <v>144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2" t="s">
        <v>34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5" customHeight="1" x14ac:dyDescent="0.25">
      <c r="A59" s="3" t="s">
        <v>145</v>
      </c>
      <c r="B59" s="14">
        <v>0.8</v>
      </c>
      <c r="C59" s="14">
        <v>4.9000000000000004</v>
      </c>
      <c r="D59" s="14">
        <v>7.4</v>
      </c>
      <c r="E59" s="14">
        <v>8</v>
      </c>
      <c r="F59" s="14">
        <v>7.3</v>
      </c>
      <c r="G59" s="14">
        <v>10.1</v>
      </c>
      <c r="H59" s="14">
        <v>10.3</v>
      </c>
      <c r="I59" s="14">
        <v>8.3000000000000007</v>
      </c>
      <c r="J59" s="14">
        <v>9.5</v>
      </c>
    </row>
    <row r="60" spans="1:10" x14ac:dyDescent="0.25">
      <c r="A60" s="3" t="s">
        <v>159</v>
      </c>
      <c r="B60" s="14">
        <v>0.9</v>
      </c>
      <c r="C60" s="14">
        <v>0.9</v>
      </c>
      <c r="D60" s="14">
        <v>0.8</v>
      </c>
      <c r="E60" s="14">
        <v>0.1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x14ac:dyDescent="0.25">
      <c r="A61" s="3" t="s">
        <v>147</v>
      </c>
      <c r="B61" s="14">
        <v>0</v>
      </c>
      <c r="C61" s="14">
        <v>0.1</v>
      </c>
      <c r="D61" s="14">
        <v>0.1</v>
      </c>
      <c r="E61" s="14">
        <v>0.1</v>
      </c>
      <c r="F61" s="14">
        <v>0.1</v>
      </c>
      <c r="G61" s="14">
        <v>0.1</v>
      </c>
      <c r="H61" s="14">
        <v>0.1</v>
      </c>
      <c r="I61" s="14">
        <v>0.1</v>
      </c>
      <c r="J61" s="14">
        <v>0.1</v>
      </c>
    </row>
    <row r="62" spans="1:10" x14ac:dyDescent="0.25">
      <c r="A62" s="5" t="s">
        <v>141</v>
      </c>
      <c r="B62" s="14">
        <v>0.6</v>
      </c>
      <c r="C62" s="14">
        <v>0.4</v>
      </c>
      <c r="D62" s="14">
        <v>3.3</v>
      </c>
      <c r="E62" s="14">
        <v>0.9</v>
      </c>
      <c r="F62" s="14">
        <v>0.7</v>
      </c>
      <c r="G62" s="14">
        <v>0.9</v>
      </c>
      <c r="H62" s="14">
        <v>0.7</v>
      </c>
      <c r="I62" s="14">
        <v>0.8</v>
      </c>
      <c r="J62" s="14">
        <v>0.6</v>
      </c>
    </row>
    <row r="63" spans="1:10" ht="15.75" thickBot="1" x14ac:dyDescent="0.3">
      <c r="A63" s="5" t="s">
        <v>148</v>
      </c>
      <c r="B63" s="14">
        <v>5</v>
      </c>
      <c r="C63" s="14">
        <v>3.8</v>
      </c>
      <c r="D63" s="14">
        <v>3.9</v>
      </c>
      <c r="E63" s="14">
        <v>4.7</v>
      </c>
      <c r="F63" s="14">
        <v>4.2</v>
      </c>
      <c r="G63" s="14">
        <v>3.8</v>
      </c>
      <c r="H63" s="14">
        <v>2.5</v>
      </c>
      <c r="I63" s="14">
        <v>2.2999999999999998</v>
      </c>
      <c r="J63" s="14">
        <v>2.5</v>
      </c>
    </row>
    <row r="64" spans="1:10" ht="15.75" thickBot="1" x14ac:dyDescent="0.3">
      <c r="A64" s="44" t="s">
        <v>117</v>
      </c>
      <c r="B64" s="50">
        <v>100</v>
      </c>
      <c r="C64" s="50">
        <v>100</v>
      </c>
      <c r="D64" s="50">
        <v>100</v>
      </c>
      <c r="E64" s="50">
        <v>100</v>
      </c>
      <c r="F64" s="50">
        <v>100</v>
      </c>
      <c r="G64" s="50">
        <v>100</v>
      </c>
      <c r="H64" s="50">
        <v>100</v>
      </c>
      <c r="I64" s="50">
        <v>100</v>
      </c>
      <c r="J64" s="50">
        <v>100</v>
      </c>
    </row>
    <row r="65" spans="1:1" ht="15.75" thickTop="1" x14ac:dyDescent="0.25">
      <c r="A65" s="46"/>
    </row>
    <row r="66" spans="1:1" x14ac:dyDescent="0.25">
      <c r="A66" s="46" t="s">
        <v>160</v>
      </c>
    </row>
    <row r="67" spans="1:1" x14ac:dyDescent="0.25">
      <c r="A67" s="70"/>
    </row>
    <row r="68" spans="1:1" x14ac:dyDescent="0.25">
      <c r="A68" s="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E2" sqref="E2"/>
    </sheetView>
  </sheetViews>
  <sheetFormatPr defaultRowHeight="15" x14ac:dyDescent="0.25"/>
  <sheetData>
    <row r="1" spans="1:12" x14ac:dyDescent="0.25">
      <c r="A1" s="41" t="s">
        <v>238</v>
      </c>
    </row>
    <row r="2" spans="1:12" s="102" customFormat="1" x14ac:dyDescent="0.25">
      <c r="A2" s="101" t="s">
        <v>239</v>
      </c>
    </row>
    <row r="3" spans="1:12" ht="15.75" thickBot="1" x14ac:dyDescent="0.3">
      <c r="A3" s="99"/>
      <c r="B3" s="100"/>
      <c r="C3" s="100"/>
      <c r="D3" s="100"/>
      <c r="E3" s="100"/>
      <c r="F3" s="100"/>
    </row>
    <row r="4" spans="1:12" ht="15.75" customHeight="1" thickTop="1" x14ac:dyDescent="0.25">
      <c r="A4" s="73"/>
      <c r="B4" s="73"/>
      <c r="C4" s="73" t="s">
        <v>45</v>
      </c>
      <c r="D4" s="74" t="s">
        <v>44</v>
      </c>
      <c r="E4" s="74" t="s">
        <v>42</v>
      </c>
      <c r="F4" s="74" t="s">
        <v>0</v>
      </c>
      <c r="G4" s="74" t="s">
        <v>1</v>
      </c>
      <c r="H4" s="74" t="s">
        <v>162</v>
      </c>
      <c r="I4" s="74" t="s">
        <v>163</v>
      </c>
      <c r="J4" s="74" t="s">
        <v>164</v>
      </c>
      <c r="K4" s="74" t="s">
        <v>165</v>
      </c>
      <c r="L4" s="74" t="s">
        <v>166</v>
      </c>
    </row>
    <row r="5" spans="1:12" x14ac:dyDescent="0.25">
      <c r="A5" s="75" t="s">
        <v>167</v>
      </c>
      <c r="B5" s="75"/>
      <c r="C5" s="75"/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76" t="s">
        <v>168</v>
      </c>
      <c r="B6" s="76"/>
      <c r="C6" s="76">
        <v>28263</v>
      </c>
      <c r="D6" s="77">
        <v>32342</v>
      </c>
      <c r="E6" s="77">
        <v>21777</v>
      </c>
      <c r="F6" s="77">
        <v>27011</v>
      </c>
      <c r="G6" s="77">
        <v>39280</v>
      </c>
      <c r="H6" s="77">
        <v>53099</v>
      </c>
      <c r="I6" s="77">
        <v>68923</v>
      </c>
      <c r="J6" s="77">
        <v>71588</v>
      </c>
      <c r="K6" s="77">
        <v>61600</v>
      </c>
      <c r="L6" s="77">
        <v>96617</v>
      </c>
    </row>
    <row r="7" spans="1:12" x14ac:dyDescent="0.25">
      <c r="A7" s="76" t="s">
        <v>169</v>
      </c>
      <c r="B7" s="76"/>
      <c r="C7" s="76">
        <v>31492</v>
      </c>
      <c r="D7" s="77">
        <v>42010</v>
      </c>
      <c r="E7" s="77">
        <v>31422</v>
      </c>
      <c r="F7" s="77">
        <v>35811</v>
      </c>
      <c r="G7" s="77">
        <v>43268</v>
      </c>
      <c r="H7" s="77">
        <v>112691</v>
      </c>
      <c r="I7" s="78">
        <v>116391</v>
      </c>
      <c r="J7" s="77">
        <v>79182</v>
      </c>
      <c r="K7" s="77">
        <v>112557</v>
      </c>
      <c r="L7" s="77">
        <v>69392</v>
      </c>
    </row>
    <row r="8" spans="1:12" x14ac:dyDescent="0.25">
      <c r="A8" s="75" t="s">
        <v>138</v>
      </c>
      <c r="B8" s="75"/>
      <c r="C8" s="75"/>
      <c r="D8" s="79"/>
      <c r="E8" s="79"/>
      <c r="F8" s="79"/>
      <c r="G8" s="79"/>
      <c r="H8" s="79" t="s">
        <v>170</v>
      </c>
      <c r="I8" s="79" t="s">
        <v>171</v>
      </c>
      <c r="J8" s="35"/>
      <c r="K8" s="79" t="s">
        <v>170</v>
      </c>
      <c r="L8" s="79" t="s">
        <v>172</v>
      </c>
    </row>
    <row r="9" spans="1:12" x14ac:dyDescent="0.25">
      <c r="A9" s="76" t="s">
        <v>173</v>
      </c>
      <c r="B9" s="76"/>
      <c r="C9" s="76">
        <v>180</v>
      </c>
      <c r="D9" s="77">
        <v>281</v>
      </c>
      <c r="E9" s="77">
        <v>720</v>
      </c>
      <c r="F9" s="77">
        <v>1264</v>
      </c>
      <c r="G9" s="77">
        <v>1503</v>
      </c>
      <c r="H9" s="77">
        <v>1808</v>
      </c>
      <c r="I9" s="77">
        <v>4732</v>
      </c>
      <c r="J9" s="77">
        <v>2800</v>
      </c>
      <c r="K9" s="77">
        <v>4717</v>
      </c>
      <c r="L9" s="77">
        <v>3851</v>
      </c>
    </row>
    <row r="10" spans="1:12" x14ac:dyDescent="0.25">
      <c r="A10" s="76" t="s">
        <v>174</v>
      </c>
      <c r="B10" s="76"/>
      <c r="C10" s="76" t="s">
        <v>8</v>
      </c>
      <c r="D10" s="77">
        <v>7</v>
      </c>
      <c r="E10" s="77">
        <v>8</v>
      </c>
      <c r="F10" s="77">
        <v>964</v>
      </c>
      <c r="G10" s="77">
        <v>1354</v>
      </c>
      <c r="H10" s="77">
        <v>2723</v>
      </c>
      <c r="I10" s="77">
        <v>6344</v>
      </c>
      <c r="J10" s="77">
        <v>1385</v>
      </c>
      <c r="K10" s="77">
        <v>7435</v>
      </c>
      <c r="L10" s="77">
        <v>2281</v>
      </c>
    </row>
    <row r="11" spans="1:12" x14ac:dyDescent="0.25">
      <c r="A11" s="75" t="s">
        <v>175</v>
      </c>
      <c r="B11" s="75"/>
      <c r="C11" s="75"/>
      <c r="D11" s="79"/>
      <c r="E11" s="79"/>
      <c r="F11" s="79"/>
      <c r="G11" s="79"/>
      <c r="H11" s="79" t="s">
        <v>170</v>
      </c>
      <c r="I11" s="79" t="s">
        <v>171</v>
      </c>
      <c r="J11" s="35"/>
      <c r="K11" s="79" t="s">
        <v>170</v>
      </c>
      <c r="L11" s="79" t="s">
        <v>172</v>
      </c>
    </row>
    <row r="12" spans="1:12" x14ac:dyDescent="0.25">
      <c r="A12" s="76" t="s">
        <v>176</v>
      </c>
      <c r="B12" s="76"/>
      <c r="C12" s="76">
        <v>99819</v>
      </c>
      <c r="D12" s="77">
        <v>129244</v>
      </c>
      <c r="E12" s="77">
        <v>133154</v>
      </c>
      <c r="F12" s="77">
        <v>136117</v>
      </c>
      <c r="G12" s="77">
        <v>179593</v>
      </c>
      <c r="H12" s="77">
        <v>205140</v>
      </c>
      <c r="I12" s="77">
        <v>208726</v>
      </c>
      <c r="J12" s="77">
        <v>259567</v>
      </c>
      <c r="K12" s="77">
        <v>276840</v>
      </c>
      <c r="L12" s="77">
        <v>654065</v>
      </c>
    </row>
    <row r="13" spans="1:12" x14ac:dyDescent="0.25">
      <c r="A13" s="76" t="s">
        <v>177</v>
      </c>
      <c r="B13" s="76"/>
      <c r="C13" s="76">
        <v>324671</v>
      </c>
      <c r="D13" s="77">
        <v>208839</v>
      </c>
      <c r="E13" s="77">
        <v>231362</v>
      </c>
      <c r="F13" s="77">
        <v>403810</v>
      </c>
      <c r="G13" s="77">
        <v>690978</v>
      </c>
      <c r="H13" s="77">
        <v>922352</v>
      </c>
      <c r="I13" s="77">
        <v>1016005</v>
      </c>
      <c r="J13" s="77">
        <v>939332</v>
      </c>
      <c r="K13" s="77">
        <v>1023760</v>
      </c>
      <c r="L13" s="77">
        <v>796062</v>
      </c>
    </row>
    <row r="14" spans="1:12" x14ac:dyDescent="0.25">
      <c r="A14" s="76" t="s">
        <v>178</v>
      </c>
      <c r="B14" s="76"/>
      <c r="C14" s="76">
        <v>52975</v>
      </c>
      <c r="D14" s="77">
        <v>98851</v>
      </c>
      <c r="E14" s="77">
        <v>79442</v>
      </c>
      <c r="F14" s="77">
        <v>52150</v>
      </c>
      <c r="G14" s="77">
        <v>36424</v>
      </c>
      <c r="H14" s="77">
        <v>71184</v>
      </c>
      <c r="I14" s="77">
        <v>92942</v>
      </c>
      <c r="J14" s="77">
        <v>143508</v>
      </c>
      <c r="K14" s="77">
        <v>147300</v>
      </c>
      <c r="L14" s="77">
        <v>83701</v>
      </c>
    </row>
    <row r="15" spans="1:12" x14ac:dyDescent="0.25">
      <c r="A15" s="76" t="s">
        <v>179</v>
      </c>
      <c r="B15" s="76"/>
      <c r="C15" s="76">
        <v>47285</v>
      </c>
      <c r="D15" s="77">
        <v>103126</v>
      </c>
      <c r="E15" s="77">
        <v>168000</v>
      </c>
      <c r="F15" s="77">
        <v>164985</v>
      </c>
      <c r="G15" s="77">
        <v>199149</v>
      </c>
      <c r="H15" s="77">
        <v>189933</v>
      </c>
      <c r="I15" s="77">
        <v>212328</v>
      </c>
      <c r="J15" s="77">
        <v>296094</v>
      </c>
      <c r="K15" s="77">
        <v>303133</v>
      </c>
      <c r="L15" s="77">
        <v>341513</v>
      </c>
    </row>
    <row r="16" spans="1:12" x14ac:dyDescent="0.25">
      <c r="A16" s="76" t="s">
        <v>180</v>
      </c>
      <c r="B16" s="76"/>
      <c r="C16" s="76">
        <v>19786</v>
      </c>
      <c r="D16" s="77">
        <v>46535</v>
      </c>
      <c r="E16" s="77">
        <v>37823</v>
      </c>
      <c r="F16" s="77">
        <v>49365</v>
      </c>
      <c r="G16" s="77">
        <v>83909</v>
      </c>
      <c r="H16" s="77">
        <v>282276</v>
      </c>
      <c r="I16" s="77">
        <v>284418</v>
      </c>
      <c r="J16" s="77">
        <v>433259</v>
      </c>
      <c r="K16" s="77">
        <v>480507</v>
      </c>
      <c r="L16" s="77">
        <v>700482</v>
      </c>
    </row>
    <row r="17" spans="1:12" x14ac:dyDescent="0.25">
      <c r="A17" s="76" t="s">
        <v>181</v>
      </c>
      <c r="B17" s="76"/>
      <c r="C17" s="76">
        <v>24934</v>
      </c>
      <c r="D17" s="77">
        <v>31777</v>
      </c>
      <c r="E17" s="77">
        <v>38577</v>
      </c>
      <c r="F17" s="77">
        <v>604093</v>
      </c>
      <c r="G17" s="77">
        <v>265741</v>
      </c>
      <c r="H17" s="77">
        <v>149712</v>
      </c>
      <c r="I17" s="77">
        <v>640440</v>
      </c>
      <c r="J17" s="77">
        <v>182024</v>
      </c>
      <c r="K17" s="77">
        <v>253375</v>
      </c>
      <c r="L17" s="77">
        <v>25311</v>
      </c>
    </row>
    <row r="18" spans="1:12" x14ac:dyDescent="0.25">
      <c r="A18" s="75" t="s">
        <v>182</v>
      </c>
      <c r="B18" s="75"/>
      <c r="C18" s="75"/>
      <c r="D18" s="79"/>
      <c r="E18" s="79"/>
      <c r="F18" s="79"/>
      <c r="G18" s="79"/>
      <c r="H18" s="79" t="s">
        <v>170</v>
      </c>
      <c r="I18" s="79" t="s">
        <v>171</v>
      </c>
      <c r="J18" s="35"/>
      <c r="K18" s="79" t="s">
        <v>170</v>
      </c>
      <c r="L18" s="79" t="s">
        <v>172</v>
      </c>
    </row>
    <row r="19" spans="1:12" x14ac:dyDescent="0.25">
      <c r="A19" s="76" t="s">
        <v>183</v>
      </c>
      <c r="B19" s="76"/>
      <c r="C19" s="76">
        <v>18929</v>
      </c>
      <c r="D19" s="79">
        <v>12002</v>
      </c>
      <c r="E19" s="79">
        <v>289745</v>
      </c>
      <c r="F19" s="79" t="s">
        <v>8</v>
      </c>
      <c r="G19" s="79">
        <v>12802</v>
      </c>
      <c r="H19" s="79" t="s">
        <v>170</v>
      </c>
      <c r="I19" s="79" t="s">
        <v>171</v>
      </c>
      <c r="J19" s="79" t="s">
        <v>184</v>
      </c>
      <c r="K19" s="79" t="s">
        <v>170</v>
      </c>
      <c r="L19" s="79" t="s">
        <v>172</v>
      </c>
    </row>
    <row r="20" spans="1:12" x14ac:dyDescent="0.25">
      <c r="A20" s="76" t="s">
        <v>185</v>
      </c>
      <c r="B20" s="76"/>
      <c r="C20" s="76">
        <v>188165</v>
      </c>
      <c r="D20" s="77">
        <v>247759</v>
      </c>
      <c r="E20" s="77">
        <v>169539</v>
      </c>
      <c r="F20" s="77">
        <v>207312</v>
      </c>
      <c r="G20" s="77">
        <v>115506</v>
      </c>
      <c r="H20" s="77">
        <v>81610</v>
      </c>
      <c r="I20" s="77">
        <v>37134</v>
      </c>
      <c r="J20" s="77">
        <v>110362</v>
      </c>
      <c r="K20" s="79">
        <v>300</v>
      </c>
      <c r="L20" s="79" t="s">
        <v>172</v>
      </c>
    </row>
    <row r="21" spans="1:12" x14ac:dyDescent="0.25">
      <c r="A21" s="75" t="s">
        <v>144</v>
      </c>
      <c r="B21" s="75"/>
      <c r="C21" s="75">
        <v>98139</v>
      </c>
      <c r="D21" s="77">
        <v>381302</v>
      </c>
      <c r="E21" s="77">
        <v>290306</v>
      </c>
      <c r="F21" s="77">
        <v>512182</v>
      </c>
      <c r="G21" s="77">
        <v>112563</v>
      </c>
      <c r="H21" s="77">
        <v>188271</v>
      </c>
      <c r="I21" s="77">
        <v>236738</v>
      </c>
      <c r="J21" s="77">
        <v>317947</v>
      </c>
      <c r="K21" s="77">
        <v>390163</v>
      </c>
      <c r="L21" s="77">
        <v>416407</v>
      </c>
    </row>
    <row r="22" spans="1:12" x14ac:dyDescent="0.25">
      <c r="A22" s="75" t="s">
        <v>186</v>
      </c>
      <c r="B22" s="75"/>
      <c r="C22" s="75">
        <v>327913</v>
      </c>
      <c r="D22" s="77">
        <v>228476</v>
      </c>
      <c r="E22" s="77">
        <v>1578330</v>
      </c>
      <c r="F22" s="77">
        <v>432003</v>
      </c>
      <c r="G22" s="77">
        <v>153731</v>
      </c>
      <c r="H22" s="77">
        <v>469835</v>
      </c>
      <c r="I22" s="77">
        <v>580696</v>
      </c>
      <c r="J22" s="77">
        <v>612472</v>
      </c>
      <c r="K22" s="77">
        <v>806766</v>
      </c>
      <c r="L22" s="77">
        <v>869546</v>
      </c>
    </row>
    <row r="23" spans="1:12" ht="15.75" thickBot="1" x14ac:dyDescent="0.3">
      <c r="A23" s="80" t="s">
        <v>117</v>
      </c>
      <c r="B23" s="80"/>
      <c r="C23" s="80">
        <v>1262370</v>
      </c>
      <c r="D23" s="81">
        <v>1562542</v>
      </c>
      <c r="E23" s="81">
        <v>3070205</v>
      </c>
      <c r="F23" s="81">
        <v>2627068</v>
      </c>
      <c r="G23" s="81">
        <v>1935802</v>
      </c>
      <c r="H23" s="81">
        <v>2730634</v>
      </c>
      <c r="I23" s="81">
        <v>3505425</v>
      </c>
      <c r="J23" s="81">
        <v>3449519</v>
      </c>
      <c r="K23" s="81">
        <v>3868452</v>
      </c>
      <c r="L23" s="81">
        <v>4059226</v>
      </c>
    </row>
    <row r="24" spans="1:12" ht="15.75" thickTop="1" x14ac:dyDescent="0.25"/>
    <row r="31" spans="1:12" ht="15.75" thickBot="1" x14ac:dyDescent="0.3"/>
    <row r="32" spans="1:12" ht="15.75" customHeight="1" thickTop="1" x14ac:dyDescent="0.25">
      <c r="A32" s="73"/>
      <c r="B32" s="73"/>
      <c r="C32" s="73" t="s">
        <v>45</v>
      </c>
      <c r="D32" s="74" t="s">
        <v>119</v>
      </c>
      <c r="E32" s="74" t="s">
        <v>42</v>
      </c>
      <c r="F32" s="74" t="s">
        <v>0</v>
      </c>
      <c r="G32" s="74" t="s">
        <v>1</v>
      </c>
      <c r="H32" s="74" t="s">
        <v>162</v>
      </c>
      <c r="I32" s="74" t="s">
        <v>163</v>
      </c>
      <c r="J32" s="74" t="s">
        <v>164</v>
      </c>
      <c r="K32" s="74" t="s">
        <v>165</v>
      </c>
      <c r="L32" s="74" t="s">
        <v>166</v>
      </c>
    </row>
    <row r="33" spans="1:12" x14ac:dyDescent="0.25">
      <c r="A33" s="75" t="s">
        <v>167</v>
      </c>
      <c r="B33" s="75"/>
      <c r="C33" s="7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76" t="s">
        <v>168</v>
      </c>
      <c r="B34" s="76"/>
      <c r="C34" s="76">
        <v>2.2000000000000002</v>
      </c>
      <c r="D34" s="79">
        <v>2.1</v>
      </c>
      <c r="E34" s="79">
        <v>0.7</v>
      </c>
      <c r="F34" s="79">
        <v>1</v>
      </c>
      <c r="G34" s="79">
        <v>2</v>
      </c>
      <c r="H34" s="79">
        <v>1.9</v>
      </c>
      <c r="I34" s="79">
        <v>2</v>
      </c>
      <c r="J34" s="79">
        <v>2.1</v>
      </c>
      <c r="K34" s="79">
        <v>1.6</v>
      </c>
      <c r="L34" s="79">
        <v>2.4</v>
      </c>
    </row>
    <row r="35" spans="1:12" x14ac:dyDescent="0.25">
      <c r="A35" s="76" t="s">
        <v>169</v>
      </c>
      <c r="B35" s="76"/>
      <c r="C35" s="76">
        <v>2.5</v>
      </c>
      <c r="D35" s="79">
        <v>2.7</v>
      </c>
      <c r="E35" s="79">
        <v>1</v>
      </c>
      <c r="F35" s="79">
        <v>1.4</v>
      </c>
      <c r="G35" s="79">
        <v>2.2000000000000002</v>
      </c>
      <c r="H35" s="79">
        <v>4.0999999999999996</v>
      </c>
      <c r="I35" s="82">
        <v>3.3</v>
      </c>
      <c r="J35" s="79">
        <v>2.2999999999999998</v>
      </c>
      <c r="K35" s="79">
        <v>2.9</v>
      </c>
      <c r="L35" s="79">
        <v>1.7</v>
      </c>
    </row>
    <row r="36" spans="1:12" x14ac:dyDescent="0.25">
      <c r="A36" s="75" t="s">
        <v>138</v>
      </c>
      <c r="B36" s="75"/>
      <c r="C36" s="75"/>
      <c r="D36" s="79">
        <v>0</v>
      </c>
      <c r="E36" s="79">
        <v>0</v>
      </c>
      <c r="F36" s="79"/>
      <c r="G36" s="79">
        <v>0</v>
      </c>
      <c r="H36" s="79" t="s">
        <v>187</v>
      </c>
      <c r="I36" s="79" t="s">
        <v>187</v>
      </c>
      <c r="J36" s="79" t="s">
        <v>187</v>
      </c>
      <c r="K36" s="79" t="s">
        <v>187</v>
      </c>
      <c r="L36" s="79" t="s">
        <v>187</v>
      </c>
    </row>
    <row r="37" spans="1:12" x14ac:dyDescent="0.25">
      <c r="A37" s="76" t="s">
        <v>173</v>
      </c>
      <c r="B37" s="76"/>
      <c r="C37" s="76">
        <v>0</v>
      </c>
      <c r="D37" s="79">
        <v>0</v>
      </c>
      <c r="E37" s="79">
        <v>0</v>
      </c>
      <c r="F37" s="79">
        <v>0</v>
      </c>
      <c r="G37" s="79">
        <v>0.1</v>
      </c>
      <c r="H37" s="79">
        <v>0.1</v>
      </c>
      <c r="I37" s="79">
        <v>0.1</v>
      </c>
      <c r="J37" s="79">
        <v>0.1</v>
      </c>
      <c r="K37" s="79">
        <v>0.1</v>
      </c>
      <c r="L37" s="79">
        <v>0.1</v>
      </c>
    </row>
    <row r="38" spans="1:12" x14ac:dyDescent="0.25">
      <c r="A38" s="76" t="s">
        <v>174</v>
      </c>
      <c r="B38" s="76"/>
      <c r="C38" s="76"/>
      <c r="D38" s="79">
        <v>0</v>
      </c>
      <c r="E38" s="79">
        <v>0</v>
      </c>
      <c r="F38" s="79">
        <v>0</v>
      </c>
      <c r="G38" s="79">
        <v>0.1</v>
      </c>
      <c r="H38" s="79">
        <v>0.1</v>
      </c>
      <c r="I38" s="79">
        <v>0.2</v>
      </c>
      <c r="J38" s="79">
        <v>0</v>
      </c>
      <c r="K38" s="79">
        <v>0.2</v>
      </c>
      <c r="L38" s="79">
        <v>0.1</v>
      </c>
    </row>
    <row r="39" spans="1:12" x14ac:dyDescent="0.25">
      <c r="A39" s="75" t="s">
        <v>175</v>
      </c>
      <c r="B39" s="75"/>
      <c r="C39" s="75"/>
      <c r="D39" s="79">
        <v>0</v>
      </c>
      <c r="E39" s="79">
        <v>0</v>
      </c>
      <c r="F39" s="79"/>
      <c r="G39" s="79">
        <v>0</v>
      </c>
      <c r="H39" s="79" t="s">
        <v>187</v>
      </c>
      <c r="I39" s="79" t="s">
        <v>187</v>
      </c>
      <c r="J39" s="79" t="s">
        <v>187</v>
      </c>
      <c r="K39" s="79" t="s">
        <v>187</v>
      </c>
      <c r="L39" s="79" t="s">
        <v>187</v>
      </c>
    </row>
    <row r="40" spans="1:12" x14ac:dyDescent="0.25">
      <c r="A40" s="76" t="s">
        <v>176</v>
      </c>
      <c r="B40" s="76"/>
      <c r="C40" s="76">
        <v>7.9</v>
      </c>
      <c r="D40" s="79">
        <v>8.3000000000000007</v>
      </c>
      <c r="E40" s="79">
        <v>4.3</v>
      </c>
      <c r="F40" s="79">
        <v>5.2</v>
      </c>
      <c r="G40" s="79">
        <v>9.3000000000000007</v>
      </c>
      <c r="H40" s="79">
        <v>7.5</v>
      </c>
      <c r="I40" s="79">
        <v>6</v>
      </c>
      <c r="J40" s="79">
        <v>7.5</v>
      </c>
      <c r="K40" s="79">
        <v>7.2</v>
      </c>
      <c r="L40" s="79">
        <v>16.100000000000001</v>
      </c>
    </row>
    <row r="41" spans="1:12" x14ac:dyDescent="0.25">
      <c r="A41" s="76" t="s">
        <v>177</v>
      </c>
      <c r="B41" s="76"/>
      <c r="C41" s="76">
        <v>25.7</v>
      </c>
      <c r="D41" s="79">
        <v>13.4</v>
      </c>
      <c r="E41" s="79">
        <v>7.5</v>
      </c>
      <c r="F41" s="79">
        <v>15.4</v>
      </c>
      <c r="G41" s="79">
        <v>35.700000000000003</v>
      </c>
      <c r="H41" s="79">
        <v>33.799999999999997</v>
      </c>
      <c r="I41" s="79">
        <v>29</v>
      </c>
      <c r="J41" s="79">
        <v>27.2</v>
      </c>
      <c r="K41" s="79">
        <v>26.5</v>
      </c>
      <c r="L41" s="79">
        <v>19.600000000000001</v>
      </c>
    </row>
    <row r="42" spans="1:12" x14ac:dyDescent="0.25">
      <c r="A42" s="76" t="s">
        <v>178</v>
      </c>
      <c r="B42" s="76"/>
      <c r="C42" s="76">
        <v>4.2</v>
      </c>
      <c r="D42" s="79">
        <v>6.3</v>
      </c>
      <c r="E42" s="79">
        <v>2.6</v>
      </c>
      <c r="F42" s="79">
        <v>2</v>
      </c>
      <c r="G42" s="79">
        <v>1.9</v>
      </c>
      <c r="H42" s="79">
        <v>2.6</v>
      </c>
      <c r="I42" s="79">
        <v>2.7</v>
      </c>
      <c r="J42" s="79">
        <v>4.2</v>
      </c>
      <c r="K42" s="79">
        <v>3.8</v>
      </c>
      <c r="L42" s="79">
        <v>2.1</v>
      </c>
    </row>
    <row r="43" spans="1:12" x14ac:dyDescent="0.25">
      <c r="A43" s="76" t="s">
        <v>179</v>
      </c>
      <c r="B43" s="76"/>
      <c r="C43" s="76">
        <v>3.7</v>
      </c>
      <c r="D43" s="79">
        <v>6.6</v>
      </c>
      <c r="E43" s="79">
        <v>5.5</v>
      </c>
      <c r="F43" s="79">
        <v>6.3</v>
      </c>
      <c r="G43" s="79">
        <v>10.3</v>
      </c>
      <c r="H43" s="79">
        <v>7</v>
      </c>
      <c r="I43" s="79">
        <v>6.1</v>
      </c>
      <c r="J43" s="79">
        <v>8.6</v>
      </c>
      <c r="K43" s="79">
        <v>7.8</v>
      </c>
      <c r="L43" s="79">
        <v>8.4</v>
      </c>
    </row>
    <row r="44" spans="1:12" x14ac:dyDescent="0.25">
      <c r="A44" s="76" t="s">
        <v>180</v>
      </c>
      <c r="B44" s="76"/>
      <c r="C44" s="76">
        <v>1.6</v>
      </c>
      <c r="D44" s="79">
        <v>3</v>
      </c>
      <c r="E44" s="79">
        <v>1.2</v>
      </c>
      <c r="F44" s="79">
        <v>1.9</v>
      </c>
      <c r="G44" s="79">
        <v>4.3</v>
      </c>
      <c r="H44" s="79">
        <v>10.3</v>
      </c>
      <c r="I44" s="79">
        <v>8.1</v>
      </c>
      <c r="J44" s="79">
        <v>12.6</v>
      </c>
      <c r="K44" s="79">
        <v>12.4</v>
      </c>
      <c r="L44" s="79">
        <v>17.3</v>
      </c>
    </row>
    <row r="45" spans="1:12" x14ac:dyDescent="0.25">
      <c r="A45" s="76" t="s">
        <v>181</v>
      </c>
      <c r="B45" s="76"/>
      <c r="C45" s="76">
        <v>2</v>
      </c>
      <c r="D45" s="79">
        <v>2</v>
      </c>
      <c r="E45" s="79">
        <v>1.3</v>
      </c>
      <c r="F45" s="79">
        <v>23</v>
      </c>
      <c r="G45" s="79">
        <v>13.7</v>
      </c>
      <c r="H45" s="79">
        <v>5.5</v>
      </c>
      <c r="I45" s="79">
        <v>18.3</v>
      </c>
      <c r="J45" s="79">
        <v>5.3</v>
      </c>
      <c r="K45" s="79">
        <v>6.5</v>
      </c>
      <c r="L45" s="79">
        <v>0.6</v>
      </c>
    </row>
    <row r="46" spans="1:12" x14ac:dyDescent="0.25">
      <c r="A46" s="75" t="s">
        <v>182</v>
      </c>
      <c r="B46" s="75"/>
      <c r="C46" s="75"/>
      <c r="D46" s="79">
        <v>0</v>
      </c>
      <c r="E46" s="79">
        <v>0</v>
      </c>
      <c r="F46" s="79"/>
      <c r="G46" s="79">
        <v>0</v>
      </c>
      <c r="H46" s="79" t="s">
        <v>187</v>
      </c>
      <c r="I46" s="79" t="s">
        <v>187</v>
      </c>
      <c r="J46" s="79" t="s">
        <v>187</v>
      </c>
      <c r="K46" s="79" t="s">
        <v>187</v>
      </c>
      <c r="L46" s="79" t="s">
        <v>187</v>
      </c>
    </row>
    <row r="47" spans="1:12" x14ac:dyDescent="0.25">
      <c r="A47" s="76" t="s">
        <v>183</v>
      </c>
      <c r="B47" s="76"/>
      <c r="C47" s="76">
        <v>1.5</v>
      </c>
      <c r="D47" s="79">
        <v>0.8</v>
      </c>
      <c r="E47" s="79">
        <v>9.4</v>
      </c>
      <c r="F47" s="79" t="s">
        <v>8</v>
      </c>
      <c r="G47" s="79">
        <v>0.7</v>
      </c>
      <c r="H47" s="79" t="s">
        <v>187</v>
      </c>
      <c r="I47" s="79" t="s">
        <v>187</v>
      </c>
      <c r="J47" s="79" t="s">
        <v>187</v>
      </c>
      <c r="K47" s="79" t="s">
        <v>187</v>
      </c>
      <c r="L47" s="79" t="s">
        <v>187</v>
      </c>
    </row>
    <row r="48" spans="1:12" x14ac:dyDescent="0.25">
      <c r="A48" s="76" t="s">
        <v>185</v>
      </c>
      <c r="B48" s="76"/>
      <c r="C48" s="76">
        <v>14.9</v>
      </c>
      <c r="D48" s="79">
        <v>15.9</v>
      </c>
      <c r="E48" s="79">
        <v>5.5</v>
      </c>
      <c r="F48" s="79">
        <v>7.9</v>
      </c>
      <c r="G48" s="79">
        <v>6</v>
      </c>
      <c r="H48" s="79">
        <v>3</v>
      </c>
      <c r="I48" s="79">
        <v>1.1000000000000001</v>
      </c>
      <c r="J48" s="79">
        <v>3.2</v>
      </c>
      <c r="K48" s="79">
        <v>0</v>
      </c>
      <c r="L48" s="79" t="s">
        <v>187</v>
      </c>
    </row>
    <row r="49" spans="1:12" x14ac:dyDescent="0.25">
      <c r="A49" s="75" t="s">
        <v>144</v>
      </c>
      <c r="B49" s="75"/>
      <c r="C49" s="75">
        <v>7.7</v>
      </c>
      <c r="D49" s="79">
        <v>24.4</v>
      </c>
      <c r="E49" s="79">
        <v>9.5</v>
      </c>
      <c r="F49" s="79">
        <v>19.5</v>
      </c>
      <c r="G49" s="79">
        <v>5.8</v>
      </c>
      <c r="H49" s="79">
        <v>6.9</v>
      </c>
      <c r="I49" s="79">
        <v>6.8</v>
      </c>
      <c r="J49" s="79">
        <v>9.1999999999999993</v>
      </c>
      <c r="K49" s="79">
        <v>10.1</v>
      </c>
      <c r="L49" s="79">
        <v>10.3</v>
      </c>
    </row>
    <row r="50" spans="1:12" x14ac:dyDescent="0.25">
      <c r="A50" s="75" t="s">
        <v>186</v>
      </c>
      <c r="B50" s="75"/>
      <c r="C50" s="75">
        <v>26</v>
      </c>
      <c r="D50" s="79">
        <v>14.6</v>
      </c>
      <c r="E50" s="79">
        <v>51.4</v>
      </c>
      <c r="F50" s="79">
        <v>16.399999999999999</v>
      </c>
      <c r="G50" s="79">
        <v>7.9</v>
      </c>
      <c r="H50" s="79">
        <v>17.2</v>
      </c>
      <c r="I50" s="79">
        <v>16.600000000000001</v>
      </c>
      <c r="J50" s="79">
        <v>17.8</v>
      </c>
      <c r="K50" s="79">
        <v>20.9</v>
      </c>
      <c r="L50" s="79">
        <v>21.4</v>
      </c>
    </row>
    <row r="51" spans="1:12" ht="15.75" thickBot="1" x14ac:dyDescent="0.3">
      <c r="A51" s="80" t="s">
        <v>117</v>
      </c>
      <c r="B51" s="80"/>
      <c r="C51" s="80">
        <v>100</v>
      </c>
      <c r="D51" s="83">
        <v>100</v>
      </c>
      <c r="E51" s="83">
        <v>100</v>
      </c>
      <c r="F51" s="83">
        <v>100</v>
      </c>
      <c r="G51" s="83">
        <v>100</v>
      </c>
      <c r="H51" s="83">
        <v>100</v>
      </c>
      <c r="I51" s="83">
        <v>100</v>
      </c>
      <c r="J51" s="83">
        <v>100</v>
      </c>
      <c r="K51" s="83">
        <v>100</v>
      </c>
      <c r="L51" s="83">
        <v>100</v>
      </c>
    </row>
    <row r="52" spans="1:12" ht="15.75" thickTop="1" x14ac:dyDescent="0.25"/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M22" sqref="M22"/>
    </sheetView>
  </sheetViews>
  <sheetFormatPr defaultRowHeight="15" x14ac:dyDescent="0.25"/>
  <cols>
    <col min="1" max="1" width="40.85546875" customWidth="1"/>
    <col min="2" max="5" width="19.28515625" style="84" customWidth="1"/>
    <col min="6" max="11" width="11.140625" bestFit="1" customWidth="1"/>
  </cols>
  <sheetData>
    <row r="1" spans="1:11" x14ac:dyDescent="0.25">
      <c r="A1" s="85" t="s">
        <v>189</v>
      </c>
      <c r="B1" s="103"/>
      <c r="C1" s="103"/>
      <c r="D1" s="103"/>
      <c r="E1" s="103"/>
    </row>
    <row r="2" spans="1:11" ht="15.75" thickBot="1" x14ac:dyDescent="0.3">
      <c r="A2" s="41" t="s">
        <v>190</v>
      </c>
      <c r="B2" s="104"/>
      <c r="C2" s="104"/>
      <c r="D2" s="104"/>
      <c r="E2" s="104"/>
    </row>
    <row r="3" spans="1:11" ht="15.75" thickTop="1" x14ac:dyDescent="0.25">
      <c r="A3" s="86" t="s">
        <v>191</v>
      </c>
      <c r="B3" s="105" t="s">
        <v>249</v>
      </c>
      <c r="C3" s="105" t="s">
        <v>248</v>
      </c>
      <c r="D3" s="105" t="s">
        <v>246</v>
      </c>
      <c r="E3" s="105" t="s">
        <v>0</v>
      </c>
      <c r="F3" s="87" t="s">
        <v>1</v>
      </c>
      <c r="G3" s="87" t="s">
        <v>162</v>
      </c>
      <c r="H3" s="87" t="s">
        <v>192</v>
      </c>
      <c r="I3" s="87" t="s">
        <v>193</v>
      </c>
      <c r="J3" s="87" t="s">
        <v>165</v>
      </c>
      <c r="K3" s="87" t="s">
        <v>166</v>
      </c>
    </row>
    <row r="4" spans="1:11" x14ac:dyDescent="0.25">
      <c r="A4" s="88" t="s">
        <v>194</v>
      </c>
      <c r="B4" s="111"/>
      <c r="C4" s="111">
        <v>74103</v>
      </c>
      <c r="D4" s="111">
        <v>104491</v>
      </c>
      <c r="E4" s="111">
        <v>88368</v>
      </c>
      <c r="F4" s="112">
        <v>97411</v>
      </c>
      <c r="G4" s="112">
        <v>45040</v>
      </c>
      <c r="H4" s="112">
        <v>64638</v>
      </c>
      <c r="I4" s="112">
        <v>76830</v>
      </c>
      <c r="J4" s="112">
        <v>678508</v>
      </c>
      <c r="K4" s="112">
        <v>153271</v>
      </c>
    </row>
    <row r="5" spans="1:11" x14ac:dyDescent="0.25">
      <c r="A5" s="90" t="s">
        <v>195</v>
      </c>
      <c r="B5" s="113">
        <v>27414</v>
      </c>
      <c r="C5" s="113">
        <v>54936</v>
      </c>
      <c r="D5" s="113">
        <v>64599</v>
      </c>
      <c r="E5" s="113">
        <v>56051</v>
      </c>
      <c r="F5" s="114">
        <v>60531</v>
      </c>
      <c r="G5" s="114">
        <v>19707</v>
      </c>
      <c r="H5" s="114">
        <v>10551</v>
      </c>
      <c r="I5" s="114">
        <v>1341</v>
      </c>
      <c r="J5" s="115"/>
      <c r="K5" s="115"/>
    </row>
    <row r="6" spans="1:11" x14ac:dyDescent="0.25">
      <c r="A6" s="90" t="s">
        <v>196</v>
      </c>
      <c r="B6" s="113">
        <v>38732</v>
      </c>
      <c r="C6" s="113">
        <v>18663</v>
      </c>
      <c r="D6" s="113">
        <v>39048</v>
      </c>
      <c r="E6" s="113">
        <v>31836</v>
      </c>
      <c r="F6" s="114">
        <v>36663</v>
      </c>
      <c r="G6" s="114">
        <v>25100</v>
      </c>
      <c r="H6" s="114">
        <v>54087</v>
      </c>
      <c r="I6" s="114">
        <v>75489</v>
      </c>
      <c r="J6" s="114">
        <v>678508</v>
      </c>
      <c r="K6" s="114">
        <v>153271</v>
      </c>
    </row>
    <row r="7" spans="1:11" x14ac:dyDescent="0.25">
      <c r="A7" s="90" t="s">
        <v>197</v>
      </c>
      <c r="B7" s="113" t="s">
        <v>8</v>
      </c>
      <c r="C7" s="113">
        <v>504</v>
      </c>
      <c r="D7" s="113">
        <v>844</v>
      </c>
      <c r="E7" s="113">
        <v>481</v>
      </c>
      <c r="F7" s="114">
        <v>217</v>
      </c>
      <c r="G7" s="114">
        <v>234</v>
      </c>
      <c r="H7" s="115"/>
      <c r="I7" s="114" t="s">
        <v>43</v>
      </c>
      <c r="J7" s="115"/>
      <c r="K7" s="115"/>
    </row>
    <row r="8" spans="1:11" x14ac:dyDescent="0.25">
      <c r="A8" s="88" t="s">
        <v>198</v>
      </c>
      <c r="B8" s="111"/>
      <c r="C8" s="111" t="s">
        <v>8</v>
      </c>
      <c r="D8" s="111" t="s">
        <v>242</v>
      </c>
      <c r="E8" s="111">
        <v>184928</v>
      </c>
      <c r="F8" s="112">
        <v>223286</v>
      </c>
      <c r="G8" s="112">
        <v>228349</v>
      </c>
      <c r="H8" s="112">
        <v>211619</v>
      </c>
      <c r="I8" s="112">
        <v>270883</v>
      </c>
      <c r="J8" s="112">
        <v>350744</v>
      </c>
      <c r="K8" s="112">
        <v>353547</v>
      </c>
    </row>
    <row r="9" spans="1:11" x14ac:dyDescent="0.25">
      <c r="A9" s="90" t="s">
        <v>199</v>
      </c>
      <c r="B9" s="113" t="s">
        <v>8</v>
      </c>
      <c r="C9" s="113" t="s">
        <v>8</v>
      </c>
      <c r="D9" s="113" t="s">
        <v>242</v>
      </c>
      <c r="E9" s="113">
        <v>184928</v>
      </c>
      <c r="F9" s="114">
        <v>223286</v>
      </c>
      <c r="G9" s="114">
        <v>228349</v>
      </c>
      <c r="H9" s="114">
        <v>211619</v>
      </c>
      <c r="I9" s="114">
        <v>270883</v>
      </c>
      <c r="J9" s="114">
        <v>350744</v>
      </c>
      <c r="K9" s="114">
        <v>353547</v>
      </c>
    </row>
    <row r="10" spans="1:11" x14ac:dyDescent="0.25">
      <c r="A10" s="88" t="s">
        <v>200</v>
      </c>
      <c r="B10" s="111"/>
      <c r="C10" s="111" t="s">
        <v>8</v>
      </c>
      <c r="D10" s="111" t="s">
        <v>171</v>
      </c>
      <c r="E10" s="111">
        <v>5636</v>
      </c>
      <c r="F10" s="112">
        <v>18359</v>
      </c>
      <c r="G10" s="112">
        <v>156</v>
      </c>
      <c r="H10" s="112">
        <v>12417</v>
      </c>
      <c r="I10" s="112">
        <v>124</v>
      </c>
      <c r="J10" s="112">
        <v>7679</v>
      </c>
      <c r="K10" s="112" t="s">
        <v>43</v>
      </c>
    </row>
    <row r="11" spans="1:11" x14ac:dyDescent="0.25">
      <c r="A11" s="90" t="s">
        <v>201</v>
      </c>
      <c r="B11" s="113">
        <v>15908</v>
      </c>
      <c r="C11" s="113">
        <v>36335</v>
      </c>
      <c r="D11" s="113"/>
      <c r="E11" s="113">
        <v>5636</v>
      </c>
      <c r="F11" s="114">
        <v>18359</v>
      </c>
      <c r="G11" s="114">
        <v>156</v>
      </c>
      <c r="H11" s="114">
        <v>12417</v>
      </c>
      <c r="I11" s="114">
        <v>124</v>
      </c>
      <c r="J11" s="115"/>
      <c r="K11" s="115"/>
    </row>
    <row r="12" spans="1:11" x14ac:dyDescent="0.25">
      <c r="A12" s="90" t="s">
        <v>202</v>
      </c>
      <c r="B12" s="113">
        <v>218</v>
      </c>
      <c r="C12" s="113">
        <v>504</v>
      </c>
      <c r="D12" s="113" t="s">
        <v>242</v>
      </c>
      <c r="E12" s="113" t="s">
        <v>8</v>
      </c>
      <c r="F12" s="114" t="s">
        <v>8</v>
      </c>
      <c r="G12" s="114" t="s">
        <v>203</v>
      </c>
      <c r="H12" s="115"/>
      <c r="I12" s="114" t="s">
        <v>43</v>
      </c>
      <c r="J12" s="114">
        <v>7679</v>
      </c>
      <c r="K12" s="115"/>
    </row>
    <row r="13" spans="1:11" x14ac:dyDescent="0.25">
      <c r="A13" s="88" t="s">
        <v>204</v>
      </c>
      <c r="B13" s="111" t="s">
        <v>8</v>
      </c>
      <c r="C13" s="111">
        <v>135040</v>
      </c>
      <c r="D13" s="111">
        <v>47782</v>
      </c>
      <c r="E13" s="111">
        <v>136476</v>
      </c>
      <c r="F13" s="112">
        <v>137025</v>
      </c>
      <c r="G13" s="112">
        <v>182111</v>
      </c>
      <c r="H13" s="112">
        <v>127294</v>
      </c>
      <c r="I13" s="112">
        <v>165284</v>
      </c>
      <c r="J13" s="112">
        <v>149064</v>
      </c>
      <c r="K13" s="112">
        <v>388958</v>
      </c>
    </row>
    <row r="14" spans="1:11" x14ac:dyDescent="0.25">
      <c r="A14" s="90" t="s">
        <v>205</v>
      </c>
      <c r="B14" s="113" t="s">
        <v>8</v>
      </c>
      <c r="C14" s="113">
        <v>20142</v>
      </c>
      <c r="D14" s="113">
        <v>14058</v>
      </c>
      <c r="E14" s="113">
        <v>86945</v>
      </c>
      <c r="F14" s="115" t="s">
        <v>8</v>
      </c>
      <c r="G14" s="115"/>
      <c r="H14" s="115"/>
      <c r="I14" s="113" t="s">
        <v>43</v>
      </c>
      <c r="J14" s="115"/>
      <c r="K14" s="115"/>
    </row>
    <row r="15" spans="1:11" x14ac:dyDescent="0.25">
      <c r="A15" s="90" t="s">
        <v>206</v>
      </c>
      <c r="B15" s="113" t="s">
        <v>8</v>
      </c>
      <c r="C15" s="113" t="s">
        <v>8</v>
      </c>
      <c r="D15" s="113">
        <v>287</v>
      </c>
      <c r="E15" s="113">
        <v>332</v>
      </c>
      <c r="F15" s="114">
        <v>131373</v>
      </c>
      <c r="G15" s="114">
        <v>156439</v>
      </c>
      <c r="H15" s="114">
        <v>48238</v>
      </c>
      <c r="I15" s="114">
        <v>29183</v>
      </c>
      <c r="J15" s="115"/>
      <c r="K15" s="114">
        <v>1426</v>
      </c>
    </row>
    <row r="16" spans="1:11" x14ac:dyDescent="0.25">
      <c r="A16" s="90" t="s">
        <v>207</v>
      </c>
      <c r="B16" s="113">
        <v>1793</v>
      </c>
      <c r="C16" s="113">
        <v>114898</v>
      </c>
      <c r="D16" s="113">
        <v>18616</v>
      </c>
      <c r="E16" s="113">
        <v>32513</v>
      </c>
      <c r="F16" s="114">
        <v>3233</v>
      </c>
      <c r="G16" s="114">
        <v>22068</v>
      </c>
      <c r="H16" s="114">
        <v>67191</v>
      </c>
      <c r="I16" s="114">
        <v>47406</v>
      </c>
      <c r="J16" s="114">
        <v>67508</v>
      </c>
      <c r="K16" s="114">
        <v>195132</v>
      </c>
    </row>
    <row r="17" spans="1:11" x14ac:dyDescent="0.25">
      <c r="A17" s="90" t="s">
        <v>208</v>
      </c>
      <c r="B17" s="113" t="s">
        <v>8</v>
      </c>
      <c r="C17" s="113" t="s">
        <v>8</v>
      </c>
      <c r="D17" s="113" t="s">
        <v>242</v>
      </c>
      <c r="E17" s="113">
        <v>0</v>
      </c>
      <c r="F17" s="115">
        <v>1806</v>
      </c>
      <c r="G17" s="115"/>
      <c r="H17" s="115"/>
      <c r="I17" s="113" t="s">
        <v>43</v>
      </c>
      <c r="J17" s="115"/>
      <c r="K17" s="115"/>
    </row>
    <row r="18" spans="1:11" x14ac:dyDescent="0.25">
      <c r="A18" s="90" t="s">
        <v>209</v>
      </c>
      <c r="B18" s="113">
        <v>6481</v>
      </c>
      <c r="C18" s="113"/>
      <c r="D18" s="113">
        <v>1712</v>
      </c>
      <c r="E18" s="113">
        <v>15077</v>
      </c>
      <c r="F18" s="114">
        <v>522</v>
      </c>
      <c r="G18" s="114">
        <v>3604</v>
      </c>
      <c r="H18" s="114">
        <v>543</v>
      </c>
      <c r="I18" s="114">
        <v>30001</v>
      </c>
      <c r="J18" s="114">
        <v>62968</v>
      </c>
      <c r="K18" s="114">
        <v>72585</v>
      </c>
    </row>
    <row r="19" spans="1:11" x14ac:dyDescent="0.25">
      <c r="A19" s="90" t="s">
        <v>210</v>
      </c>
      <c r="B19" s="113">
        <v>52874</v>
      </c>
      <c r="C19" s="113" t="s">
        <v>8</v>
      </c>
      <c r="D19" s="113">
        <v>13109</v>
      </c>
      <c r="E19" s="113">
        <v>1609</v>
      </c>
      <c r="F19" s="115">
        <v>91</v>
      </c>
      <c r="G19" s="115"/>
      <c r="H19" s="113">
        <v>11322</v>
      </c>
      <c r="I19" s="113">
        <v>58695</v>
      </c>
      <c r="J19" s="113">
        <v>18588</v>
      </c>
      <c r="K19" s="113">
        <v>119815</v>
      </c>
    </row>
    <row r="20" spans="1:11" x14ac:dyDescent="0.25">
      <c r="A20" s="88" t="s">
        <v>211</v>
      </c>
      <c r="B20" s="111" t="s">
        <v>8</v>
      </c>
      <c r="C20" s="111">
        <v>135874</v>
      </c>
      <c r="D20" s="111">
        <v>37556</v>
      </c>
      <c r="E20" s="111">
        <v>163555</v>
      </c>
      <c r="F20" s="112">
        <v>418764</v>
      </c>
      <c r="G20" s="112">
        <v>130351</v>
      </c>
      <c r="H20" s="112">
        <v>174279</v>
      </c>
      <c r="I20" s="112">
        <v>241471</v>
      </c>
      <c r="J20" s="112">
        <v>153940</v>
      </c>
      <c r="K20" s="112">
        <v>910378</v>
      </c>
    </row>
    <row r="21" spans="1:11" x14ac:dyDescent="0.25">
      <c r="A21" s="90" t="s">
        <v>212</v>
      </c>
      <c r="B21" s="113">
        <v>30258</v>
      </c>
      <c r="C21" s="113"/>
      <c r="D21" s="113">
        <v>26076</v>
      </c>
      <c r="E21" s="113">
        <v>123372</v>
      </c>
      <c r="F21" s="114">
        <v>417073</v>
      </c>
      <c r="G21" s="114">
        <v>32590</v>
      </c>
      <c r="H21" s="114">
        <v>79202</v>
      </c>
      <c r="I21" s="114">
        <v>187091</v>
      </c>
      <c r="J21" s="114">
        <v>78741</v>
      </c>
      <c r="K21" s="114">
        <v>761345</v>
      </c>
    </row>
    <row r="22" spans="1:11" x14ac:dyDescent="0.25">
      <c r="A22" s="90" t="s">
        <v>250</v>
      </c>
      <c r="B22" s="113">
        <v>2804</v>
      </c>
      <c r="C22" s="113">
        <v>135874</v>
      </c>
      <c r="D22" s="113">
        <v>11480</v>
      </c>
      <c r="E22" s="113">
        <v>40183</v>
      </c>
      <c r="F22" s="114">
        <v>1691</v>
      </c>
      <c r="G22" s="114">
        <v>97761</v>
      </c>
      <c r="H22" s="114">
        <v>95077</v>
      </c>
      <c r="I22" s="114">
        <v>54379</v>
      </c>
      <c r="J22" s="114">
        <v>75199</v>
      </c>
      <c r="K22" s="114">
        <v>149033</v>
      </c>
    </row>
    <row r="23" spans="1:11" x14ac:dyDescent="0.25">
      <c r="A23" s="88" t="s">
        <v>214</v>
      </c>
      <c r="B23" s="111" t="s">
        <v>8</v>
      </c>
      <c r="C23" s="111"/>
      <c r="D23" s="111">
        <v>546850</v>
      </c>
      <c r="E23" s="111">
        <v>989993</v>
      </c>
      <c r="F23" s="112">
        <v>1026134</v>
      </c>
      <c r="G23" s="112">
        <v>670229</v>
      </c>
      <c r="H23" s="112">
        <v>810353</v>
      </c>
      <c r="I23" s="112">
        <v>1849853</v>
      </c>
      <c r="J23" s="112">
        <v>1999601</v>
      </c>
      <c r="K23" s="112">
        <v>4613903</v>
      </c>
    </row>
    <row r="24" spans="1:11" x14ac:dyDescent="0.25">
      <c r="A24" s="90" t="s">
        <v>215</v>
      </c>
      <c r="B24" s="113" t="s">
        <v>8</v>
      </c>
      <c r="C24" s="113">
        <v>3015</v>
      </c>
      <c r="D24" s="113" t="s">
        <v>242</v>
      </c>
      <c r="E24" s="113">
        <v>20354</v>
      </c>
      <c r="F24" s="114">
        <v>0</v>
      </c>
      <c r="G24" s="114">
        <v>14596</v>
      </c>
      <c r="H24" s="114">
        <v>3949</v>
      </c>
      <c r="I24" s="114">
        <v>6778</v>
      </c>
      <c r="J24" s="114">
        <v>1568</v>
      </c>
      <c r="K24" s="114">
        <v>4204</v>
      </c>
    </row>
    <row r="25" spans="1:11" ht="13.5" customHeight="1" x14ac:dyDescent="0.25">
      <c r="A25" s="90" t="s">
        <v>216</v>
      </c>
      <c r="B25" s="113">
        <v>163639</v>
      </c>
      <c r="C25" s="113">
        <v>252485</v>
      </c>
      <c r="D25" s="113">
        <v>210950</v>
      </c>
      <c r="E25" s="113">
        <v>158430</v>
      </c>
      <c r="F25" s="114">
        <v>154661</v>
      </c>
      <c r="G25" s="114">
        <v>146070</v>
      </c>
      <c r="H25" s="114">
        <v>216919</v>
      </c>
      <c r="I25" s="114">
        <v>1202486</v>
      </c>
      <c r="J25" s="114">
        <v>1004585</v>
      </c>
      <c r="K25" s="114">
        <v>1927311</v>
      </c>
    </row>
    <row r="26" spans="1:11" x14ac:dyDescent="0.25">
      <c r="A26" s="90" t="s">
        <v>217</v>
      </c>
      <c r="B26" s="113">
        <v>21119</v>
      </c>
      <c r="C26" s="113">
        <v>18782</v>
      </c>
      <c r="D26" s="113">
        <v>14684</v>
      </c>
      <c r="E26" s="113">
        <v>13497</v>
      </c>
      <c r="F26" s="115">
        <v>5991</v>
      </c>
      <c r="G26" s="115"/>
      <c r="H26" s="115"/>
      <c r="I26" s="113" t="s">
        <v>43</v>
      </c>
      <c r="J26" s="115"/>
      <c r="K26" s="115"/>
    </row>
    <row r="27" spans="1:11" x14ac:dyDescent="0.25">
      <c r="A27" s="90" t="s">
        <v>218</v>
      </c>
      <c r="B27" s="113">
        <v>29112</v>
      </c>
      <c r="C27" s="113">
        <v>20281</v>
      </c>
      <c r="D27" s="113">
        <v>44990</v>
      </c>
      <c r="E27" s="113">
        <v>10584</v>
      </c>
      <c r="F27" s="114">
        <v>87352</v>
      </c>
      <c r="G27" s="114">
        <v>13568</v>
      </c>
      <c r="H27" s="114">
        <v>18890</v>
      </c>
      <c r="I27" s="114">
        <v>28176</v>
      </c>
      <c r="J27" s="114">
        <v>78304</v>
      </c>
      <c r="K27" s="114">
        <v>197634</v>
      </c>
    </row>
    <row r="28" spans="1:11" ht="22.5" customHeight="1" x14ac:dyDescent="0.25">
      <c r="A28" s="90" t="s">
        <v>219</v>
      </c>
      <c r="B28" s="113">
        <v>33141</v>
      </c>
      <c r="C28" s="113">
        <v>8120</v>
      </c>
      <c r="D28" s="113">
        <v>21533</v>
      </c>
      <c r="E28" s="113">
        <v>0</v>
      </c>
      <c r="F28" s="114">
        <v>0</v>
      </c>
      <c r="G28" s="114">
        <v>62220</v>
      </c>
      <c r="H28" s="114">
        <v>28050</v>
      </c>
      <c r="I28" s="114">
        <v>40131</v>
      </c>
      <c r="J28" s="114">
        <v>99805</v>
      </c>
      <c r="K28" s="114">
        <v>63876</v>
      </c>
    </row>
    <row r="29" spans="1:11" x14ac:dyDescent="0.25">
      <c r="A29" s="90" t="s">
        <v>220</v>
      </c>
      <c r="B29" s="113">
        <v>42343</v>
      </c>
      <c r="C29" s="113">
        <v>89003</v>
      </c>
      <c r="D29" s="113">
        <v>6148</v>
      </c>
      <c r="E29" s="113">
        <v>101175</v>
      </c>
      <c r="F29" s="114">
        <v>163199</v>
      </c>
      <c r="G29" s="114" t="s">
        <v>221</v>
      </c>
      <c r="H29" s="115"/>
      <c r="I29" s="114" t="s">
        <v>43</v>
      </c>
      <c r="J29" s="115"/>
      <c r="K29" s="115"/>
    </row>
    <row r="30" spans="1:11" ht="22.5" customHeight="1" x14ac:dyDescent="0.25">
      <c r="A30" s="90" t="s">
        <v>222</v>
      </c>
      <c r="B30" s="113">
        <v>114591</v>
      </c>
      <c r="C30" s="113">
        <v>153775</v>
      </c>
      <c r="D30" s="113">
        <v>171198</v>
      </c>
      <c r="E30" s="113">
        <v>615223</v>
      </c>
      <c r="F30" s="114">
        <v>517476</v>
      </c>
      <c r="G30" s="114">
        <v>351228</v>
      </c>
      <c r="H30" s="114">
        <v>512970</v>
      </c>
      <c r="I30" s="114">
        <v>336554</v>
      </c>
      <c r="J30" s="114">
        <v>594494</v>
      </c>
      <c r="K30" s="114">
        <v>2102647</v>
      </c>
    </row>
    <row r="31" spans="1:11" x14ac:dyDescent="0.25">
      <c r="A31" s="90" t="s">
        <v>247</v>
      </c>
      <c r="B31" s="113">
        <v>2397</v>
      </c>
      <c r="C31" s="113" t="s">
        <v>8</v>
      </c>
      <c r="D31" s="113">
        <v>3452</v>
      </c>
      <c r="E31" s="113" t="s">
        <v>8</v>
      </c>
      <c r="F31" s="114" t="s">
        <v>8</v>
      </c>
      <c r="G31" s="114" t="s">
        <v>203</v>
      </c>
      <c r="H31" s="115"/>
      <c r="I31" s="114">
        <v>186264</v>
      </c>
      <c r="J31" s="114">
        <v>98751</v>
      </c>
      <c r="K31" s="114">
        <v>153380</v>
      </c>
    </row>
    <row r="32" spans="1:11" ht="22.5" customHeight="1" x14ac:dyDescent="0.25">
      <c r="A32" s="90" t="s">
        <v>224</v>
      </c>
      <c r="B32" s="113">
        <v>35019</v>
      </c>
      <c r="C32" s="113">
        <v>149467</v>
      </c>
      <c r="D32" s="113">
        <v>73895</v>
      </c>
      <c r="E32" s="113">
        <v>70730</v>
      </c>
      <c r="F32" s="114">
        <v>97455</v>
      </c>
      <c r="G32" s="114">
        <v>82547</v>
      </c>
      <c r="H32" s="114">
        <v>29575</v>
      </c>
      <c r="I32" s="114">
        <v>49463</v>
      </c>
      <c r="J32" s="114">
        <v>122094</v>
      </c>
      <c r="K32" s="114">
        <v>164851</v>
      </c>
    </row>
    <row r="33" spans="1:11" ht="22.5" customHeight="1" x14ac:dyDescent="0.25">
      <c r="A33" s="88" t="s">
        <v>225</v>
      </c>
      <c r="B33" s="111"/>
      <c r="C33" s="111">
        <v>22559</v>
      </c>
      <c r="D33" s="111">
        <v>19786</v>
      </c>
      <c r="E33" s="111">
        <v>18615</v>
      </c>
      <c r="F33" s="112">
        <v>41091</v>
      </c>
      <c r="G33" s="112">
        <v>43765</v>
      </c>
      <c r="H33" s="112">
        <v>66695</v>
      </c>
      <c r="I33" s="112">
        <v>81168</v>
      </c>
      <c r="J33" s="112">
        <v>42552</v>
      </c>
      <c r="K33" s="112">
        <v>13298</v>
      </c>
    </row>
    <row r="34" spans="1:11" ht="22.5" customHeight="1" x14ac:dyDescent="0.25">
      <c r="A34" s="90" t="s">
        <v>226</v>
      </c>
      <c r="B34" s="113">
        <v>4639</v>
      </c>
      <c r="C34" s="113">
        <v>22559</v>
      </c>
      <c r="D34" s="113">
        <v>19786</v>
      </c>
      <c r="E34" s="113">
        <v>18615</v>
      </c>
      <c r="F34" s="114">
        <v>41091</v>
      </c>
      <c r="G34" s="114">
        <v>43765</v>
      </c>
      <c r="H34" s="114">
        <v>66695</v>
      </c>
      <c r="I34" s="114">
        <v>81168</v>
      </c>
      <c r="J34" s="114">
        <v>42552</v>
      </c>
      <c r="K34" s="114">
        <v>13298</v>
      </c>
    </row>
    <row r="35" spans="1:11" x14ac:dyDescent="0.25">
      <c r="A35" s="88" t="s">
        <v>227</v>
      </c>
      <c r="B35" s="111"/>
      <c r="C35" s="111">
        <v>57428</v>
      </c>
      <c r="D35" s="111">
        <v>6444</v>
      </c>
      <c r="E35" s="111">
        <v>214847</v>
      </c>
      <c r="F35" s="112">
        <v>130183</v>
      </c>
      <c r="G35" s="112">
        <v>432771</v>
      </c>
      <c r="H35" s="112">
        <v>453236</v>
      </c>
      <c r="I35" s="112">
        <v>594413</v>
      </c>
      <c r="J35" s="112">
        <v>362736</v>
      </c>
      <c r="K35" s="112">
        <v>546408</v>
      </c>
    </row>
    <row r="36" spans="1:11" x14ac:dyDescent="0.25">
      <c r="A36" s="90" t="s">
        <v>228</v>
      </c>
      <c r="B36" s="113" t="s">
        <v>8</v>
      </c>
      <c r="C36" s="113" t="s">
        <v>8</v>
      </c>
      <c r="D36" s="113" t="s">
        <v>242</v>
      </c>
      <c r="E36" s="113">
        <v>34505</v>
      </c>
      <c r="F36" s="114">
        <v>26106</v>
      </c>
      <c r="G36" s="114">
        <v>105506</v>
      </c>
      <c r="H36" s="114">
        <v>55958</v>
      </c>
      <c r="I36" s="114">
        <v>38025</v>
      </c>
      <c r="J36" s="114">
        <v>101587</v>
      </c>
      <c r="K36" s="114">
        <v>260646</v>
      </c>
    </row>
    <row r="37" spans="1:11" x14ac:dyDescent="0.25">
      <c r="A37" s="90" t="s">
        <v>229</v>
      </c>
      <c r="B37" s="113">
        <v>5443</v>
      </c>
      <c r="C37" s="113">
        <v>51391</v>
      </c>
      <c r="D37" s="113">
        <v>5885</v>
      </c>
      <c r="E37" s="113">
        <v>144159</v>
      </c>
      <c r="F37" s="114">
        <v>67727</v>
      </c>
      <c r="G37" s="114">
        <v>168137</v>
      </c>
      <c r="H37" s="114">
        <v>210733</v>
      </c>
      <c r="I37" s="114">
        <v>272705</v>
      </c>
      <c r="J37" s="114">
        <v>182254</v>
      </c>
      <c r="K37" s="114">
        <v>129990</v>
      </c>
    </row>
    <row r="38" spans="1:11" x14ac:dyDescent="0.25">
      <c r="A38" s="90" t="s">
        <v>230</v>
      </c>
      <c r="B38" s="113">
        <v>52776</v>
      </c>
      <c r="C38" s="113">
        <v>6037</v>
      </c>
      <c r="D38" s="113">
        <v>559</v>
      </c>
      <c r="E38" s="113">
        <v>36183</v>
      </c>
      <c r="F38" s="114">
        <v>36350</v>
      </c>
      <c r="G38" s="114">
        <v>159127</v>
      </c>
      <c r="H38" s="114">
        <v>186545</v>
      </c>
      <c r="I38" s="114">
        <v>283684</v>
      </c>
      <c r="J38" s="114">
        <v>78896</v>
      </c>
      <c r="K38" s="114">
        <v>155772</v>
      </c>
    </row>
    <row r="39" spans="1:11" ht="15.75" thickBot="1" x14ac:dyDescent="0.3">
      <c r="A39" s="93" t="s">
        <v>231</v>
      </c>
      <c r="B39" s="116">
        <v>680701</v>
      </c>
      <c r="C39" s="116">
        <v>1156771</v>
      </c>
      <c r="D39" s="116">
        <v>762909</v>
      </c>
      <c r="E39" s="116">
        <v>1802418</v>
      </c>
      <c r="F39" s="117">
        <v>2092252</v>
      </c>
      <c r="G39" s="117">
        <v>1732771</v>
      </c>
      <c r="H39" s="117">
        <v>1920533</v>
      </c>
      <c r="I39" s="117">
        <v>3280026</v>
      </c>
      <c r="J39" s="117">
        <v>3744826</v>
      </c>
      <c r="K39" s="117">
        <v>6979763</v>
      </c>
    </row>
    <row r="40" spans="1:11" ht="23.25" customHeight="1" thickTop="1" x14ac:dyDescent="0.25">
      <c r="A40" s="69" t="s">
        <v>128</v>
      </c>
      <c r="B40" s="107"/>
      <c r="C40" s="107"/>
      <c r="D40" s="107"/>
      <c r="E40" s="107"/>
    </row>
    <row r="41" spans="1:11" x14ac:dyDescent="0.25">
      <c r="A41" s="47" t="s">
        <v>232</v>
      </c>
      <c r="B41" s="107"/>
      <c r="C41" s="107"/>
      <c r="D41" s="107"/>
      <c r="E41" s="107"/>
      <c r="F41" s="49"/>
      <c r="G41" s="49" t="s">
        <v>155</v>
      </c>
    </row>
    <row r="42" spans="1:11" x14ac:dyDescent="0.25">
      <c r="A42" s="46" t="s">
        <v>233</v>
      </c>
      <c r="B42" s="108"/>
      <c r="C42" s="108"/>
      <c r="D42" s="108"/>
      <c r="E42" s="108" t="s">
        <v>245</v>
      </c>
    </row>
    <row r="43" spans="1:11" x14ac:dyDescent="0.25">
      <c r="A43" s="46"/>
      <c r="B43" s="108"/>
      <c r="C43" s="108"/>
      <c r="D43" s="108"/>
      <c r="E43" s="108"/>
    </row>
    <row r="44" spans="1:11" x14ac:dyDescent="0.25">
      <c r="A44" s="46"/>
      <c r="B44" s="108"/>
      <c r="C44" s="108"/>
      <c r="D44" s="108"/>
      <c r="E44" s="108"/>
    </row>
    <row r="45" spans="1:11" x14ac:dyDescent="0.25">
      <c r="A45" s="46"/>
      <c r="B45" s="108"/>
      <c r="C45" s="108"/>
      <c r="D45" s="108"/>
      <c r="E45" s="108"/>
    </row>
    <row r="46" spans="1:11" x14ac:dyDescent="0.25">
      <c r="A46" s="46"/>
      <c r="B46" s="108"/>
      <c r="C46" s="108"/>
      <c r="D46" s="108"/>
      <c r="E46" s="108"/>
    </row>
    <row r="47" spans="1:11" x14ac:dyDescent="0.25">
      <c r="A47" s="46"/>
      <c r="B47" s="108"/>
      <c r="C47" s="108"/>
      <c r="D47" s="108"/>
      <c r="E47" s="108"/>
    </row>
    <row r="48" spans="1:11" x14ac:dyDescent="0.25">
      <c r="A48" s="46"/>
      <c r="B48" s="108"/>
      <c r="C48" s="108"/>
      <c r="D48" s="108"/>
      <c r="E48" s="108"/>
    </row>
    <row r="49" spans="1:11" x14ac:dyDescent="0.25">
      <c r="A49" s="46"/>
      <c r="B49" s="108"/>
      <c r="C49" s="108"/>
      <c r="D49" s="108"/>
      <c r="E49" s="108"/>
    </row>
    <row r="50" spans="1:11" x14ac:dyDescent="0.25">
      <c r="A50" s="85" t="s">
        <v>234</v>
      </c>
      <c r="B50" s="103"/>
      <c r="C50" s="103"/>
      <c r="D50" s="103"/>
      <c r="E50" s="103"/>
    </row>
    <row r="51" spans="1:11" x14ac:dyDescent="0.25">
      <c r="A51" s="41" t="s">
        <v>235</v>
      </c>
      <c r="B51" s="104"/>
      <c r="C51" s="104"/>
      <c r="D51" s="104"/>
      <c r="E51" s="104"/>
    </row>
    <row r="52" spans="1:11" ht="15.75" thickBot="1" x14ac:dyDescent="0.3">
      <c r="A52" s="94"/>
      <c r="B52" s="109"/>
      <c r="C52" s="109"/>
      <c r="D52" s="109"/>
      <c r="E52" s="109"/>
    </row>
    <row r="53" spans="1:11" ht="15.75" thickTop="1" x14ac:dyDescent="0.25">
      <c r="A53" s="86" t="s">
        <v>191</v>
      </c>
      <c r="B53" s="105" t="s">
        <v>249</v>
      </c>
      <c r="C53" s="105" t="s">
        <v>248</v>
      </c>
      <c r="D53" s="105" t="s">
        <v>246</v>
      </c>
      <c r="E53" s="105" t="s">
        <v>244</v>
      </c>
      <c r="F53" s="87" t="s">
        <v>1</v>
      </c>
      <c r="G53" s="87" t="s">
        <v>162</v>
      </c>
      <c r="H53" s="87" t="s">
        <v>192</v>
      </c>
      <c r="I53" s="87" t="s">
        <v>193</v>
      </c>
      <c r="J53" s="87" t="s">
        <v>165</v>
      </c>
      <c r="K53" s="87" t="s">
        <v>166</v>
      </c>
    </row>
    <row r="54" spans="1:11" x14ac:dyDescent="0.25">
      <c r="A54" s="88" t="s">
        <v>194</v>
      </c>
      <c r="B54" s="15"/>
      <c r="C54" s="15"/>
      <c r="D54" s="15">
        <v>13.7</v>
      </c>
      <c r="E54" s="15">
        <v>4.9000000000000004</v>
      </c>
      <c r="F54" s="92">
        <v>4.7</v>
      </c>
      <c r="G54" s="92">
        <v>2.6</v>
      </c>
      <c r="H54" s="92">
        <v>3.4</v>
      </c>
      <c r="I54" s="92">
        <v>2.2999999999999998</v>
      </c>
      <c r="J54" s="92">
        <v>18.100000000000001</v>
      </c>
      <c r="K54" s="92">
        <v>2.2000000000000002</v>
      </c>
    </row>
    <row r="55" spans="1:11" x14ac:dyDescent="0.25">
      <c r="A55" s="90" t="s">
        <v>195</v>
      </c>
      <c r="B55" s="36">
        <v>4</v>
      </c>
      <c r="C55" s="36">
        <v>4.7</v>
      </c>
      <c r="D55" s="36">
        <v>8.5</v>
      </c>
      <c r="E55" s="36">
        <v>3.1</v>
      </c>
      <c r="F55" s="91">
        <v>2.9</v>
      </c>
      <c r="G55" s="91">
        <v>1.1000000000000001</v>
      </c>
      <c r="H55" s="91">
        <v>0.5</v>
      </c>
      <c r="I55" s="91">
        <v>0</v>
      </c>
      <c r="J55" s="91">
        <v>0</v>
      </c>
      <c r="K55" s="91">
        <v>0</v>
      </c>
    </row>
    <row r="56" spans="1:11" ht="22.5" x14ac:dyDescent="0.25">
      <c r="A56" s="90" t="s">
        <v>236</v>
      </c>
      <c r="B56" s="36">
        <v>5.7</v>
      </c>
      <c r="C56" s="36">
        <v>1.6</v>
      </c>
      <c r="D56" s="36">
        <v>5.0999999999999996</v>
      </c>
      <c r="E56" s="36">
        <v>1.8</v>
      </c>
      <c r="F56" s="91">
        <v>1.8</v>
      </c>
      <c r="G56" s="91">
        <v>1.4</v>
      </c>
      <c r="H56" s="91">
        <v>2.8</v>
      </c>
      <c r="I56" s="91">
        <v>2.2999999999999998</v>
      </c>
      <c r="J56" s="91">
        <v>18.100000000000001</v>
      </c>
      <c r="K56" s="91">
        <v>2.2000000000000002</v>
      </c>
    </row>
    <row r="57" spans="1:11" x14ac:dyDescent="0.25">
      <c r="A57" s="90" t="s">
        <v>197</v>
      </c>
      <c r="B57" s="36"/>
      <c r="C57" s="36">
        <v>0</v>
      </c>
      <c r="D57" s="36">
        <v>0.1</v>
      </c>
      <c r="E57" s="36">
        <v>0</v>
      </c>
      <c r="F57" s="91">
        <v>0</v>
      </c>
      <c r="G57" s="91" t="s">
        <v>8</v>
      </c>
      <c r="H57" s="91">
        <v>0</v>
      </c>
      <c r="I57" s="91">
        <v>0</v>
      </c>
      <c r="J57" s="91">
        <v>0</v>
      </c>
      <c r="K57" s="91">
        <v>0</v>
      </c>
    </row>
    <row r="58" spans="1:11" x14ac:dyDescent="0.25">
      <c r="A58" s="88" t="s">
        <v>198</v>
      </c>
      <c r="B58" s="15"/>
      <c r="C58" s="15"/>
      <c r="D58" s="15" t="s">
        <v>171</v>
      </c>
      <c r="E58" s="15">
        <v>10.3</v>
      </c>
      <c r="F58" s="92">
        <v>10.7</v>
      </c>
      <c r="G58" s="92">
        <v>13.2</v>
      </c>
      <c r="H58" s="92">
        <v>11</v>
      </c>
      <c r="I58" s="92">
        <v>8.3000000000000007</v>
      </c>
      <c r="J58" s="92">
        <v>9.4</v>
      </c>
      <c r="K58" s="92">
        <v>5.0999999999999996</v>
      </c>
    </row>
    <row r="59" spans="1:11" x14ac:dyDescent="0.25">
      <c r="A59" s="90" t="s">
        <v>199</v>
      </c>
      <c r="B59" s="36" t="s">
        <v>8</v>
      </c>
      <c r="C59" s="36" t="s">
        <v>8</v>
      </c>
      <c r="D59" s="36" t="s">
        <v>171</v>
      </c>
      <c r="E59" s="36">
        <v>10.3</v>
      </c>
      <c r="F59" s="91">
        <v>10.7</v>
      </c>
      <c r="G59" s="91">
        <v>13.2</v>
      </c>
      <c r="H59" s="91">
        <v>11</v>
      </c>
      <c r="I59" s="91">
        <v>8.3000000000000007</v>
      </c>
      <c r="J59" s="91">
        <v>9.4</v>
      </c>
      <c r="K59" s="91">
        <v>5.0999999999999996</v>
      </c>
    </row>
    <row r="60" spans="1:11" x14ac:dyDescent="0.25">
      <c r="A60" s="88" t="s">
        <v>200</v>
      </c>
      <c r="B60" s="15">
        <v>0</v>
      </c>
      <c r="C60" s="15" t="s">
        <v>8</v>
      </c>
      <c r="D60" s="15" t="s">
        <v>171</v>
      </c>
      <c r="E60" s="15">
        <v>0.3</v>
      </c>
      <c r="F60" s="92">
        <v>0.9</v>
      </c>
      <c r="G60" s="92" t="s">
        <v>8</v>
      </c>
      <c r="H60" s="92">
        <v>0.6</v>
      </c>
      <c r="I60" s="92">
        <v>0</v>
      </c>
      <c r="J60" s="92">
        <v>0.2</v>
      </c>
      <c r="K60" s="92">
        <v>0</v>
      </c>
    </row>
    <row r="61" spans="1:11" x14ac:dyDescent="0.25">
      <c r="A61" s="90" t="s">
        <v>201</v>
      </c>
      <c r="B61" s="36">
        <v>2.2999999999999998</v>
      </c>
      <c r="C61" s="36">
        <v>3.1</v>
      </c>
      <c r="D61" s="36" t="s">
        <v>171</v>
      </c>
      <c r="E61" s="36">
        <v>0.3</v>
      </c>
      <c r="F61" s="91">
        <v>0.9</v>
      </c>
      <c r="G61" s="91" t="s">
        <v>8</v>
      </c>
      <c r="H61" s="91">
        <v>0.6</v>
      </c>
      <c r="I61" s="91">
        <v>0</v>
      </c>
      <c r="J61" s="91">
        <v>0</v>
      </c>
      <c r="K61" s="91">
        <v>0</v>
      </c>
    </row>
    <row r="62" spans="1:11" x14ac:dyDescent="0.25">
      <c r="A62" s="90" t="s">
        <v>202</v>
      </c>
      <c r="B62" s="36" t="s">
        <v>8</v>
      </c>
      <c r="C62" s="36">
        <v>0</v>
      </c>
      <c r="D62" s="36" t="s">
        <v>171</v>
      </c>
      <c r="E62" s="36">
        <v>0</v>
      </c>
      <c r="F62" s="91" t="s">
        <v>46</v>
      </c>
      <c r="G62" s="91" t="s">
        <v>8</v>
      </c>
      <c r="H62" s="91">
        <v>0</v>
      </c>
      <c r="I62" s="91">
        <v>0</v>
      </c>
      <c r="J62" s="91">
        <v>0.2</v>
      </c>
      <c r="K62" s="91">
        <v>0</v>
      </c>
    </row>
    <row r="63" spans="1:11" x14ac:dyDescent="0.25">
      <c r="A63" s="88" t="s">
        <v>204</v>
      </c>
      <c r="B63" s="15"/>
      <c r="C63" s="15"/>
      <c r="D63" s="15">
        <v>6.3</v>
      </c>
      <c r="E63" s="15">
        <v>7.6</v>
      </c>
      <c r="F63" s="92">
        <v>6.5</v>
      </c>
      <c r="G63" s="92">
        <v>10.5</v>
      </c>
      <c r="H63" s="92">
        <v>6.6</v>
      </c>
      <c r="I63" s="92">
        <v>5</v>
      </c>
      <c r="J63" s="92">
        <v>4</v>
      </c>
      <c r="K63" s="92">
        <v>5.6</v>
      </c>
    </row>
    <row r="64" spans="1:11" x14ac:dyDescent="0.25">
      <c r="A64" s="90" t="s">
        <v>205</v>
      </c>
      <c r="B64" s="36" t="s">
        <v>8</v>
      </c>
      <c r="C64" s="36">
        <v>1.7</v>
      </c>
      <c r="D64" s="36">
        <v>1.8</v>
      </c>
      <c r="E64" s="36">
        <v>4.8</v>
      </c>
      <c r="F64" s="95" t="s">
        <v>46</v>
      </c>
      <c r="G64" s="95" t="s">
        <v>8</v>
      </c>
      <c r="H64" s="96">
        <v>0</v>
      </c>
      <c r="I64" s="96">
        <v>0</v>
      </c>
      <c r="J64" s="96">
        <v>0</v>
      </c>
      <c r="K64" s="96">
        <v>0</v>
      </c>
    </row>
    <row r="65" spans="1:11" x14ac:dyDescent="0.25">
      <c r="A65" s="90" t="s">
        <v>206</v>
      </c>
      <c r="B65" s="36"/>
      <c r="C65" s="36" t="s">
        <v>8</v>
      </c>
      <c r="D65" s="36">
        <v>0</v>
      </c>
      <c r="E65" s="36">
        <v>0</v>
      </c>
      <c r="F65" s="91">
        <v>6.3</v>
      </c>
      <c r="G65" s="91">
        <v>9</v>
      </c>
      <c r="H65" s="91">
        <v>2.5</v>
      </c>
      <c r="I65" s="91">
        <v>0.9</v>
      </c>
      <c r="J65" s="91">
        <v>0</v>
      </c>
      <c r="K65" s="91">
        <v>0</v>
      </c>
    </row>
    <row r="66" spans="1:11" x14ac:dyDescent="0.25">
      <c r="A66" s="90" t="s">
        <v>207</v>
      </c>
      <c r="B66" s="36">
        <v>0.3</v>
      </c>
      <c r="C66" s="36">
        <v>9.9</v>
      </c>
      <c r="D66" s="36">
        <v>2.4</v>
      </c>
      <c r="E66" s="36">
        <v>1.8</v>
      </c>
      <c r="F66" s="91">
        <v>0.2</v>
      </c>
      <c r="G66" s="91">
        <v>1.3</v>
      </c>
      <c r="H66" s="91">
        <v>3.5</v>
      </c>
      <c r="I66" s="91">
        <v>1.4</v>
      </c>
      <c r="J66" s="91">
        <v>1.8</v>
      </c>
      <c r="K66" s="91">
        <v>2.8</v>
      </c>
    </row>
    <row r="67" spans="1:11" x14ac:dyDescent="0.25">
      <c r="A67" s="90" t="s">
        <v>208</v>
      </c>
      <c r="B67" s="36" t="s">
        <v>8</v>
      </c>
      <c r="C67" s="36" t="s">
        <v>8</v>
      </c>
      <c r="D67" s="36" t="s">
        <v>171</v>
      </c>
      <c r="E67" s="36">
        <v>0</v>
      </c>
      <c r="F67" s="95">
        <v>0.1</v>
      </c>
      <c r="G67" s="95" t="s">
        <v>8</v>
      </c>
      <c r="H67" s="96">
        <v>0</v>
      </c>
      <c r="I67" s="96">
        <v>0</v>
      </c>
      <c r="J67" s="96">
        <v>0</v>
      </c>
      <c r="K67" s="96">
        <v>0</v>
      </c>
    </row>
    <row r="68" spans="1:11" x14ac:dyDescent="0.25">
      <c r="A68" s="90" t="s">
        <v>209</v>
      </c>
      <c r="B68" s="36">
        <v>1</v>
      </c>
      <c r="C68" s="36">
        <v>0</v>
      </c>
      <c r="D68" s="36">
        <v>0.2</v>
      </c>
      <c r="E68" s="36">
        <v>0.8</v>
      </c>
      <c r="F68" s="91">
        <v>0</v>
      </c>
      <c r="G68" s="91">
        <v>0.2</v>
      </c>
      <c r="H68" s="91">
        <v>0</v>
      </c>
      <c r="I68" s="91">
        <v>0.9</v>
      </c>
      <c r="J68" s="91">
        <v>1.7</v>
      </c>
      <c r="K68" s="91">
        <v>1</v>
      </c>
    </row>
    <row r="69" spans="1:11" x14ac:dyDescent="0.25">
      <c r="A69" s="90" t="s">
        <v>210</v>
      </c>
      <c r="B69" s="36"/>
      <c r="C69" s="36">
        <v>0</v>
      </c>
      <c r="D69" s="36">
        <v>1.7</v>
      </c>
      <c r="E69" s="36">
        <v>0.1</v>
      </c>
      <c r="F69" s="95">
        <v>0</v>
      </c>
      <c r="G69" s="95" t="s">
        <v>8</v>
      </c>
      <c r="H69" s="96">
        <v>0.6</v>
      </c>
      <c r="I69" s="96">
        <v>1.8</v>
      </c>
      <c r="J69" s="96">
        <v>0.5</v>
      </c>
      <c r="K69" s="96">
        <v>1.7</v>
      </c>
    </row>
    <row r="70" spans="1:11" x14ac:dyDescent="0.25">
      <c r="A70" s="88" t="s">
        <v>211</v>
      </c>
      <c r="B70" s="15"/>
      <c r="C70" s="15"/>
      <c r="D70" s="15">
        <v>4.9000000000000004</v>
      </c>
      <c r="E70" s="15">
        <v>9.1</v>
      </c>
      <c r="F70" s="92">
        <v>20</v>
      </c>
      <c r="G70" s="92">
        <v>7.5</v>
      </c>
      <c r="H70" s="92">
        <v>9.1</v>
      </c>
      <c r="I70" s="92">
        <v>7.4</v>
      </c>
      <c r="J70" s="92">
        <v>4.0999999999999996</v>
      </c>
      <c r="K70" s="92">
        <v>13</v>
      </c>
    </row>
    <row r="71" spans="1:11" x14ac:dyDescent="0.25">
      <c r="A71" s="90" t="s">
        <v>212</v>
      </c>
      <c r="B71" s="36">
        <v>7.8</v>
      </c>
      <c r="C71" s="36">
        <v>0</v>
      </c>
      <c r="D71" s="36">
        <v>3.4</v>
      </c>
      <c r="E71" s="36">
        <v>6.8</v>
      </c>
      <c r="F71" s="91">
        <v>19.899999999999999</v>
      </c>
      <c r="G71" s="91">
        <v>1.9</v>
      </c>
      <c r="H71" s="91">
        <v>4.0999999999999996</v>
      </c>
      <c r="I71" s="91">
        <v>5.7</v>
      </c>
      <c r="J71" s="91">
        <v>2.1</v>
      </c>
      <c r="K71" s="91">
        <v>10.9</v>
      </c>
    </row>
    <row r="72" spans="1:11" x14ac:dyDescent="0.25">
      <c r="A72" s="90" t="s">
        <v>213</v>
      </c>
      <c r="B72" s="36"/>
      <c r="C72" s="36">
        <v>11.7</v>
      </c>
      <c r="D72" s="36">
        <v>1.5</v>
      </c>
      <c r="E72" s="36">
        <v>2.2000000000000002</v>
      </c>
      <c r="F72" s="91">
        <v>0.1</v>
      </c>
      <c r="G72" s="91">
        <v>5.6</v>
      </c>
      <c r="H72" s="91">
        <v>5</v>
      </c>
      <c r="I72" s="91">
        <v>1.7</v>
      </c>
      <c r="J72" s="91">
        <v>2</v>
      </c>
      <c r="K72" s="91">
        <v>2.1</v>
      </c>
    </row>
    <row r="73" spans="1:11" x14ac:dyDescent="0.25">
      <c r="A73" s="88" t="s">
        <v>214</v>
      </c>
      <c r="B73" s="15">
        <v>4.4000000000000004</v>
      </c>
      <c r="C73" s="15"/>
      <c r="D73" s="15">
        <v>71.7</v>
      </c>
      <c r="E73" s="15">
        <v>54.9</v>
      </c>
      <c r="F73" s="92">
        <v>49</v>
      </c>
      <c r="G73" s="92">
        <v>38.700000000000003</v>
      </c>
      <c r="H73" s="92">
        <v>42.2</v>
      </c>
      <c r="I73" s="92">
        <v>56.4</v>
      </c>
      <c r="J73" s="92">
        <v>53.4</v>
      </c>
      <c r="K73" s="92">
        <v>66.099999999999994</v>
      </c>
    </row>
    <row r="74" spans="1:11" x14ac:dyDescent="0.25">
      <c r="A74" s="90" t="s">
        <v>215</v>
      </c>
      <c r="B74" s="36"/>
      <c r="C74" s="36">
        <v>0.3</v>
      </c>
      <c r="D74" s="36" t="s">
        <v>171</v>
      </c>
      <c r="E74" s="36">
        <v>1.1000000000000001</v>
      </c>
      <c r="F74" s="91" t="s">
        <v>46</v>
      </c>
      <c r="G74" s="91">
        <v>0.8</v>
      </c>
      <c r="H74" s="91">
        <v>0.2</v>
      </c>
      <c r="I74" s="91">
        <v>0.2</v>
      </c>
      <c r="J74" s="91">
        <v>0</v>
      </c>
      <c r="K74" s="91">
        <v>0.1</v>
      </c>
    </row>
    <row r="75" spans="1:11" x14ac:dyDescent="0.25">
      <c r="A75" s="90" t="s">
        <v>216</v>
      </c>
      <c r="B75" s="36">
        <v>0.4</v>
      </c>
      <c r="C75" s="36">
        <v>21.8</v>
      </c>
      <c r="D75" s="36">
        <v>27.7</v>
      </c>
      <c r="E75" s="36">
        <v>8.8000000000000007</v>
      </c>
      <c r="F75" s="91">
        <v>7.4</v>
      </c>
      <c r="G75" s="91">
        <v>8.4</v>
      </c>
      <c r="H75" s="91">
        <v>11.3</v>
      </c>
      <c r="I75" s="91">
        <v>36.700000000000003</v>
      </c>
      <c r="J75" s="91">
        <v>26.8</v>
      </c>
      <c r="K75" s="91">
        <v>27.6</v>
      </c>
    </row>
    <row r="76" spans="1:11" x14ac:dyDescent="0.25">
      <c r="A76" s="90" t="s">
        <v>217</v>
      </c>
      <c r="B76" s="36"/>
      <c r="C76" s="36">
        <v>1.6</v>
      </c>
      <c r="D76" s="36">
        <v>1.9</v>
      </c>
      <c r="E76" s="36">
        <v>0.7</v>
      </c>
      <c r="F76" s="96">
        <v>0.3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</row>
    <row r="77" spans="1:11" x14ac:dyDescent="0.25">
      <c r="A77" s="90" t="s">
        <v>218</v>
      </c>
      <c r="B77" s="36" t="s">
        <v>8</v>
      </c>
      <c r="C77" s="36">
        <v>1.8</v>
      </c>
      <c r="D77" s="36">
        <v>5.9</v>
      </c>
      <c r="E77" s="36">
        <v>0.6</v>
      </c>
      <c r="F77" s="91">
        <v>4.2</v>
      </c>
      <c r="G77" s="91">
        <v>0.8</v>
      </c>
      <c r="H77" s="91">
        <v>1</v>
      </c>
      <c r="I77" s="91">
        <v>0.9</v>
      </c>
      <c r="J77" s="91">
        <v>2.1</v>
      </c>
      <c r="K77" s="91">
        <v>2.8</v>
      </c>
    </row>
    <row r="78" spans="1:11" ht="22.5" customHeight="1" x14ac:dyDescent="0.25">
      <c r="A78" s="90" t="s">
        <v>219</v>
      </c>
      <c r="B78" s="36">
        <v>24</v>
      </c>
      <c r="C78" s="36">
        <v>0.7</v>
      </c>
      <c r="D78" s="36">
        <v>2.8</v>
      </c>
      <c r="E78" s="36">
        <v>0</v>
      </c>
      <c r="F78" s="91" t="s">
        <v>46</v>
      </c>
      <c r="G78" s="91">
        <v>3.6</v>
      </c>
      <c r="H78" s="91">
        <v>1.5</v>
      </c>
      <c r="I78" s="91">
        <v>1.2</v>
      </c>
      <c r="J78" s="91">
        <v>2.7</v>
      </c>
      <c r="K78" s="91">
        <v>0.9</v>
      </c>
    </row>
    <row r="79" spans="1:11" x14ac:dyDescent="0.25">
      <c r="A79" s="90" t="s">
        <v>220</v>
      </c>
      <c r="B79" s="36">
        <v>3.1</v>
      </c>
      <c r="C79" s="36">
        <v>7.7</v>
      </c>
      <c r="D79" s="36">
        <v>0.8</v>
      </c>
      <c r="E79" s="36">
        <v>5.6</v>
      </c>
      <c r="F79" s="91">
        <v>7.8</v>
      </c>
      <c r="G79" s="91" t="s">
        <v>8</v>
      </c>
      <c r="H79" s="91">
        <v>0</v>
      </c>
      <c r="I79" s="91">
        <v>0</v>
      </c>
      <c r="J79" s="91">
        <v>0</v>
      </c>
      <c r="K79" s="91">
        <v>0</v>
      </c>
    </row>
    <row r="80" spans="1:11" ht="22.5" customHeight="1" x14ac:dyDescent="0.25">
      <c r="A80" s="90" t="s">
        <v>222</v>
      </c>
      <c r="B80" s="36" t="s">
        <v>8</v>
      </c>
      <c r="C80" s="36">
        <v>13.3</v>
      </c>
      <c r="D80" s="36">
        <v>22.4</v>
      </c>
      <c r="E80" s="36">
        <v>34.1</v>
      </c>
      <c r="F80" s="91">
        <v>24.7</v>
      </c>
      <c r="G80" s="91">
        <v>20.3</v>
      </c>
      <c r="H80" s="91">
        <v>26.7</v>
      </c>
      <c r="I80" s="91">
        <v>10.3</v>
      </c>
      <c r="J80" s="91">
        <v>15.9</v>
      </c>
      <c r="K80" s="91">
        <v>30.1</v>
      </c>
    </row>
    <row r="81" spans="1:11" x14ac:dyDescent="0.25">
      <c r="A81" s="90" t="s">
        <v>223</v>
      </c>
      <c r="B81" s="36">
        <v>0</v>
      </c>
      <c r="C81" s="36" t="s">
        <v>8</v>
      </c>
      <c r="D81" s="36">
        <v>0.5</v>
      </c>
      <c r="E81" s="36" t="s">
        <v>8</v>
      </c>
      <c r="F81" s="91" t="s">
        <v>46</v>
      </c>
      <c r="G81" s="91" t="s">
        <v>8</v>
      </c>
      <c r="H81" s="91">
        <v>0</v>
      </c>
      <c r="I81" s="91">
        <v>5.7</v>
      </c>
      <c r="J81" s="91">
        <v>2.6</v>
      </c>
      <c r="K81" s="91">
        <v>2.2000000000000002</v>
      </c>
    </row>
    <row r="82" spans="1:11" ht="22.5" customHeight="1" x14ac:dyDescent="0.25">
      <c r="A82" s="90" t="s">
        <v>224</v>
      </c>
      <c r="B82" s="36">
        <v>2.7</v>
      </c>
      <c r="C82" s="36">
        <v>12.9</v>
      </c>
      <c r="D82" s="36">
        <v>9.6999999999999993</v>
      </c>
      <c r="E82" s="36">
        <v>3.9</v>
      </c>
      <c r="F82" s="91">
        <v>4.7</v>
      </c>
      <c r="G82" s="91">
        <v>4.8</v>
      </c>
      <c r="H82" s="91">
        <v>1.5</v>
      </c>
      <c r="I82" s="91">
        <v>1.5</v>
      </c>
      <c r="J82" s="91">
        <v>3.3</v>
      </c>
      <c r="K82" s="91">
        <v>2.4</v>
      </c>
    </row>
    <row r="83" spans="1:11" ht="22.5" customHeight="1" x14ac:dyDescent="0.25">
      <c r="A83" s="88" t="s">
        <v>225</v>
      </c>
      <c r="B83" s="15">
        <v>1.6</v>
      </c>
      <c r="C83" s="15">
        <v>0</v>
      </c>
      <c r="D83" s="15">
        <v>2.6</v>
      </c>
      <c r="E83" s="15">
        <v>1</v>
      </c>
      <c r="F83" s="92">
        <v>2</v>
      </c>
      <c r="G83" s="92">
        <v>2.5</v>
      </c>
      <c r="H83" s="92">
        <v>3.5</v>
      </c>
      <c r="I83" s="92">
        <v>2.5</v>
      </c>
      <c r="J83" s="92">
        <v>1.1000000000000001</v>
      </c>
      <c r="K83" s="92">
        <v>0.2</v>
      </c>
    </row>
    <row r="84" spans="1:11" ht="22.5" customHeight="1" x14ac:dyDescent="0.25">
      <c r="A84" s="90" t="s">
        <v>226</v>
      </c>
      <c r="B84" s="36">
        <v>4.9000000000000004</v>
      </c>
      <c r="C84" s="36">
        <v>2</v>
      </c>
      <c r="D84" s="36">
        <v>2.6</v>
      </c>
      <c r="E84" s="36">
        <v>1</v>
      </c>
      <c r="F84" s="91">
        <v>2</v>
      </c>
      <c r="G84" s="91">
        <v>2.5</v>
      </c>
      <c r="H84" s="91">
        <v>3.5</v>
      </c>
      <c r="I84" s="91">
        <v>2.5</v>
      </c>
      <c r="J84" s="91">
        <v>1.1000000000000001</v>
      </c>
      <c r="K84" s="91">
        <v>0.2</v>
      </c>
    </row>
    <row r="85" spans="1:11" x14ac:dyDescent="0.25">
      <c r="A85" s="88" t="s">
        <v>227</v>
      </c>
      <c r="B85" s="15">
        <v>6.2</v>
      </c>
      <c r="C85" s="15"/>
      <c r="D85" s="15">
        <v>0.8</v>
      </c>
      <c r="E85" s="15">
        <v>11.9</v>
      </c>
      <c r="F85" s="92">
        <v>6.2</v>
      </c>
      <c r="G85" s="92">
        <v>25</v>
      </c>
      <c r="H85" s="92">
        <v>23.6</v>
      </c>
      <c r="I85" s="92">
        <v>18.100000000000001</v>
      </c>
      <c r="J85" s="92">
        <v>9.6999999999999993</v>
      </c>
      <c r="K85" s="92">
        <v>7.8</v>
      </c>
    </row>
    <row r="86" spans="1:11" x14ac:dyDescent="0.25">
      <c r="A86" s="90" t="s">
        <v>228</v>
      </c>
      <c r="B86" s="36">
        <v>16.8</v>
      </c>
      <c r="C86" s="36" t="s">
        <v>8</v>
      </c>
      <c r="D86" s="36" t="s">
        <v>171</v>
      </c>
      <c r="E86" s="36">
        <v>1.9</v>
      </c>
      <c r="F86" s="91">
        <v>1.2</v>
      </c>
      <c r="G86" s="91">
        <v>6.1</v>
      </c>
      <c r="H86" s="91">
        <v>2.9</v>
      </c>
      <c r="I86" s="91">
        <v>1.2</v>
      </c>
      <c r="J86" s="91">
        <v>2.7</v>
      </c>
      <c r="K86" s="91">
        <v>3.7</v>
      </c>
    </row>
    <row r="87" spans="1:11" x14ac:dyDescent="0.25">
      <c r="A87" s="90" t="s">
        <v>229</v>
      </c>
      <c r="B87" s="36">
        <v>0.4</v>
      </c>
      <c r="C87" s="36">
        <v>4.4000000000000004</v>
      </c>
      <c r="D87" s="36">
        <v>0.8</v>
      </c>
      <c r="E87" s="36">
        <v>8</v>
      </c>
      <c r="F87" s="91">
        <v>3.2</v>
      </c>
      <c r="G87" s="91">
        <v>9.6999999999999993</v>
      </c>
      <c r="H87" s="91">
        <v>11</v>
      </c>
      <c r="I87" s="91">
        <v>8.3000000000000007</v>
      </c>
      <c r="J87" s="91">
        <v>4.9000000000000004</v>
      </c>
      <c r="K87" s="91">
        <v>1.9</v>
      </c>
    </row>
    <row r="88" spans="1:11" x14ac:dyDescent="0.25">
      <c r="A88" s="90" t="s">
        <v>230</v>
      </c>
      <c r="B88" s="36"/>
      <c r="C88" s="36">
        <v>0.5</v>
      </c>
      <c r="D88" s="36">
        <v>0.1</v>
      </c>
      <c r="E88" s="36">
        <v>2</v>
      </c>
      <c r="F88" s="91">
        <v>1.7</v>
      </c>
      <c r="G88" s="91">
        <v>9.1999999999999993</v>
      </c>
      <c r="H88" s="91">
        <v>9.6999999999999993</v>
      </c>
      <c r="I88" s="91">
        <v>8.6</v>
      </c>
      <c r="J88" s="91">
        <v>2.1</v>
      </c>
      <c r="K88" s="91">
        <v>2.2000000000000002</v>
      </c>
    </row>
    <row r="89" spans="1:11" ht="15.75" thickBot="1" x14ac:dyDescent="0.3">
      <c r="A89" s="93" t="s">
        <v>231</v>
      </c>
      <c r="B89" s="106">
        <v>5.0999999999999996</v>
      </c>
      <c r="C89" s="106">
        <v>100</v>
      </c>
      <c r="D89" s="106">
        <v>100</v>
      </c>
      <c r="E89" s="106">
        <v>100</v>
      </c>
      <c r="F89" s="97">
        <v>100</v>
      </c>
      <c r="G89" s="97">
        <v>100</v>
      </c>
      <c r="H89" s="97">
        <v>100</v>
      </c>
      <c r="I89" s="97">
        <v>100</v>
      </c>
      <c r="J89" s="97">
        <v>100</v>
      </c>
      <c r="K89" s="97">
        <v>100</v>
      </c>
    </row>
    <row r="90" spans="1:11" ht="23.25" customHeight="1" thickTop="1" x14ac:dyDescent="0.25">
      <c r="A90" s="98" t="s">
        <v>237</v>
      </c>
      <c r="B90" s="92"/>
      <c r="C90" s="92"/>
      <c r="D90" s="92"/>
      <c r="E90" s="92"/>
    </row>
    <row r="91" spans="1:11" x14ac:dyDescent="0.25">
      <c r="B91" s="84">
        <v>0.7</v>
      </c>
    </row>
    <row r="92" spans="1:11" x14ac:dyDescent="0.25">
      <c r="A92" s="94"/>
      <c r="B92" s="109"/>
      <c r="C92" s="109"/>
      <c r="D92" s="109"/>
      <c r="E92" s="109"/>
    </row>
    <row r="93" spans="1:11" x14ac:dyDescent="0.25">
      <c r="B93" s="84" t="s">
        <v>8</v>
      </c>
    </row>
    <row r="94" spans="1:11" x14ac:dyDescent="0.25">
      <c r="B94" s="84">
        <v>0.8</v>
      </c>
    </row>
    <row r="95" spans="1:11" x14ac:dyDescent="0.25">
      <c r="B95" s="84">
        <v>7.8</v>
      </c>
    </row>
    <row r="96" spans="1:11" x14ac:dyDescent="0.25">
      <c r="B96" s="84">
        <v>100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19" workbookViewId="0">
      <selection activeCell="R18" sqref="R18"/>
    </sheetView>
  </sheetViews>
  <sheetFormatPr defaultRowHeight="15" x14ac:dyDescent="0.25"/>
  <cols>
    <col min="5" max="14" width="11.140625" bestFit="1" customWidth="1"/>
    <col min="15" max="15" width="16.140625" customWidth="1"/>
  </cols>
  <sheetData>
    <row r="1" spans="1:14" x14ac:dyDescent="0.25">
      <c r="A1" s="41" t="s">
        <v>264</v>
      </c>
      <c r="B1" s="41"/>
      <c r="C1" s="41"/>
      <c r="D1" s="41"/>
    </row>
    <row r="2" spans="1:14" ht="15.75" thickBot="1" x14ac:dyDescent="0.3">
      <c r="A2" s="47"/>
      <c r="B2" s="47"/>
      <c r="C2" s="47"/>
      <c r="D2" s="47"/>
    </row>
    <row r="3" spans="1:14" ht="16.5" thickTop="1" thickBot="1" x14ac:dyDescent="0.3">
      <c r="A3" s="26" t="s">
        <v>47</v>
      </c>
      <c r="B3" s="22"/>
      <c r="C3" s="22"/>
      <c r="D3" s="22"/>
      <c r="E3" s="12" t="s">
        <v>45</v>
      </c>
      <c r="F3" s="12" t="s">
        <v>44</v>
      </c>
      <c r="G3" s="12" t="s">
        <v>42</v>
      </c>
      <c r="H3" s="12" t="s">
        <v>0</v>
      </c>
      <c r="I3" s="12" t="s">
        <v>1</v>
      </c>
      <c r="J3" s="12" t="s">
        <v>2</v>
      </c>
      <c r="K3" s="12" t="s">
        <v>3</v>
      </c>
      <c r="L3" s="12" t="s">
        <v>251</v>
      </c>
      <c r="M3" s="12" t="s">
        <v>252</v>
      </c>
      <c r="N3" s="12" t="s">
        <v>253</v>
      </c>
    </row>
    <row r="4" spans="1:14" x14ac:dyDescent="0.25">
      <c r="A4" s="2" t="s">
        <v>54</v>
      </c>
      <c r="B4" s="17"/>
      <c r="C4" s="17"/>
      <c r="D4" s="17"/>
      <c r="E4" s="111">
        <v>997094</v>
      </c>
      <c r="F4" s="111">
        <v>1326001</v>
      </c>
      <c r="G4" s="111">
        <v>1667136</v>
      </c>
      <c r="H4" s="111">
        <v>1864711</v>
      </c>
      <c r="I4" s="111">
        <v>1977766</v>
      </c>
      <c r="J4" s="111">
        <v>2562809</v>
      </c>
      <c r="K4" s="111">
        <v>2580137</v>
      </c>
      <c r="L4" s="111">
        <v>2624772</v>
      </c>
      <c r="M4" s="111">
        <v>3003465</v>
      </c>
      <c r="N4" s="111">
        <v>3022452</v>
      </c>
    </row>
    <row r="5" spans="1:14" x14ac:dyDescent="0.25">
      <c r="A5" s="2" t="s">
        <v>254</v>
      </c>
      <c r="B5" s="17"/>
      <c r="C5" s="17"/>
      <c r="D5" s="17"/>
      <c r="E5" s="111">
        <v>19281</v>
      </c>
      <c r="F5" s="111">
        <v>15590</v>
      </c>
      <c r="G5" s="111">
        <v>37527</v>
      </c>
      <c r="H5" s="111">
        <v>22746</v>
      </c>
      <c r="I5" s="111">
        <v>25075</v>
      </c>
      <c r="J5" s="111">
        <v>26967</v>
      </c>
      <c r="K5" s="111">
        <v>32720</v>
      </c>
      <c r="L5" s="111">
        <v>34895</v>
      </c>
      <c r="M5" s="111">
        <v>42581</v>
      </c>
      <c r="N5" s="111">
        <v>42036</v>
      </c>
    </row>
    <row r="6" spans="1:14" x14ac:dyDescent="0.25">
      <c r="A6" s="2" t="s">
        <v>255</v>
      </c>
      <c r="B6" s="17"/>
      <c r="C6" s="17"/>
      <c r="D6" s="17"/>
      <c r="E6" s="111">
        <v>5541</v>
      </c>
      <c r="F6" s="111">
        <v>5748</v>
      </c>
      <c r="G6" s="111">
        <v>8628</v>
      </c>
      <c r="H6" s="111">
        <v>5885</v>
      </c>
      <c r="I6" s="111">
        <v>8441</v>
      </c>
      <c r="J6" s="111">
        <v>8329</v>
      </c>
      <c r="K6" s="111">
        <v>11795</v>
      </c>
      <c r="L6" s="111">
        <v>12418</v>
      </c>
      <c r="M6" s="111">
        <v>14516</v>
      </c>
      <c r="N6" s="111">
        <v>14218</v>
      </c>
    </row>
    <row r="7" spans="1:14" x14ac:dyDescent="0.25">
      <c r="A7" t="s">
        <v>274</v>
      </c>
      <c r="E7">
        <v>3385</v>
      </c>
      <c r="F7">
        <v>1936</v>
      </c>
    </row>
    <row r="8" spans="1:14" x14ac:dyDescent="0.25">
      <c r="A8" s="5" t="s">
        <v>256</v>
      </c>
      <c r="B8" s="18"/>
      <c r="C8" s="18"/>
      <c r="D8" s="18"/>
      <c r="E8" s="113">
        <v>2156</v>
      </c>
      <c r="F8" s="113">
        <v>3812</v>
      </c>
      <c r="G8" s="113">
        <v>8628</v>
      </c>
      <c r="H8" s="113">
        <v>5885</v>
      </c>
      <c r="I8" s="113">
        <v>8441</v>
      </c>
      <c r="J8" s="113">
        <v>8329</v>
      </c>
      <c r="K8" s="113">
        <v>11766</v>
      </c>
      <c r="L8" s="113">
        <v>12418</v>
      </c>
      <c r="M8" s="113">
        <v>14516</v>
      </c>
      <c r="N8" s="113">
        <v>14218</v>
      </c>
    </row>
    <row r="9" spans="1:14" x14ac:dyDescent="0.25">
      <c r="A9" s="5" t="s">
        <v>60</v>
      </c>
      <c r="B9" s="18"/>
      <c r="C9" s="18"/>
      <c r="D9" s="18"/>
      <c r="E9" s="111">
        <v>1453</v>
      </c>
      <c r="F9" s="111">
        <v>1892</v>
      </c>
      <c r="G9" s="111">
        <v>15078</v>
      </c>
      <c r="H9" s="111">
        <v>5529</v>
      </c>
      <c r="I9" s="111">
        <v>6413</v>
      </c>
      <c r="J9" s="111">
        <v>7295</v>
      </c>
      <c r="K9" s="111">
        <v>7509</v>
      </c>
      <c r="L9" s="111">
        <v>8722</v>
      </c>
      <c r="M9" s="111">
        <v>8416</v>
      </c>
      <c r="N9" s="111">
        <v>9164</v>
      </c>
    </row>
    <row r="10" spans="1:14" x14ac:dyDescent="0.25">
      <c r="A10" s="5" t="s">
        <v>257</v>
      </c>
      <c r="B10" s="18"/>
      <c r="C10" s="18"/>
      <c r="D10" s="18"/>
      <c r="E10" s="113">
        <v>1453</v>
      </c>
      <c r="F10" s="113">
        <v>1892</v>
      </c>
      <c r="G10" s="113">
        <v>15078</v>
      </c>
      <c r="H10" s="113">
        <v>5529</v>
      </c>
      <c r="I10" s="113">
        <v>6413</v>
      </c>
      <c r="J10" s="113">
        <v>7295</v>
      </c>
      <c r="K10" s="113">
        <v>7509</v>
      </c>
      <c r="L10" s="113">
        <v>8720</v>
      </c>
      <c r="M10" s="113">
        <v>8416</v>
      </c>
      <c r="N10" s="113">
        <v>9164</v>
      </c>
    </row>
    <row r="11" spans="1:14" x14ac:dyDescent="0.25">
      <c r="A11" s="5" t="s">
        <v>62</v>
      </c>
      <c r="B11" s="18"/>
      <c r="C11" s="18"/>
      <c r="D11" s="18"/>
      <c r="E11" s="111">
        <v>357</v>
      </c>
      <c r="F11" s="111">
        <v>438</v>
      </c>
      <c r="G11" s="111">
        <v>2573</v>
      </c>
      <c r="H11" s="111">
        <v>1233</v>
      </c>
      <c r="I11" s="111">
        <v>1574</v>
      </c>
      <c r="J11" s="111">
        <v>1590</v>
      </c>
      <c r="K11" s="111">
        <v>1762</v>
      </c>
      <c r="L11" s="111">
        <v>1396</v>
      </c>
      <c r="M11" s="111">
        <v>1894</v>
      </c>
      <c r="N11" s="111">
        <v>1912</v>
      </c>
    </row>
    <row r="12" spans="1:14" x14ac:dyDescent="0.25">
      <c r="A12" s="5" t="s">
        <v>258</v>
      </c>
      <c r="B12" s="18"/>
      <c r="C12" s="18"/>
      <c r="D12" s="18"/>
      <c r="E12" s="111">
        <v>7252</v>
      </c>
      <c r="F12" s="111">
        <v>4211</v>
      </c>
      <c r="G12" s="111">
        <v>10600</v>
      </c>
      <c r="H12" s="111">
        <v>8382</v>
      </c>
      <c r="I12" s="111">
        <v>8237</v>
      </c>
      <c r="J12" s="111">
        <v>2629</v>
      </c>
      <c r="K12" s="111">
        <v>11654</v>
      </c>
      <c r="L12" s="111">
        <v>12360</v>
      </c>
      <c r="M12" s="111">
        <v>17736</v>
      </c>
      <c r="N12" s="111">
        <v>16647</v>
      </c>
    </row>
    <row r="13" spans="1:14" x14ac:dyDescent="0.25">
      <c r="A13" s="5" t="s">
        <v>259</v>
      </c>
      <c r="B13" s="18"/>
      <c r="C13" s="18"/>
      <c r="D13" s="18"/>
      <c r="E13" s="111">
        <v>4678</v>
      </c>
      <c r="F13" s="111">
        <v>3301</v>
      </c>
      <c r="G13" s="111">
        <v>648</v>
      </c>
      <c r="H13" s="111">
        <v>1717</v>
      </c>
      <c r="I13" s="111">
        <v>410</v>
      </c>
      <c r="J13" s="111">
        <v>7124</v>
      </c>
      <c r="K13" s="111">
        <v>0</v>
      </c>
      <c r="L13" s="111">
        <v>0</v>
      </c>
      <c r="M13" s="111">
        <v>18</v>
      </c>
      <c r="N13" s="111">
        <v>95</v>
      </c>
    </row>
    <row r="14" spans="1:14" x14ac:dyDescent="0.25">
      <c r="A14" s="2" t="s">
        <v>50</v>
      </c>
      <c r="B14" s="17"/>
      <c r="C14" s="17"/>
      <c r="D14" s="17"/>
      <c r="E14" s="111">
        <v>977813</v>
      </c>
      <c r="F14" s="111">
        <v>1310411</v>
      </c>
      <c r="G14" s="111">
        <v>1629608</v>
      </c>
      <c r="H14" s="111">
        <v>1841961</v>
      </c>
      <c r="I14" s="111">
        <v>1952692</v>
      </c>
      <c r="J14" s="111">
        <v>2535842</v>
      </c>
      <c r="K14" s="111">
        <v>2547418</v>
      </c>
      <c r="L14" s="111">
        <v>2589877</v>
      </c>
      <c r="M14" s="111">
        <v>2960884</v>
      </c>
      <c r="N14" s="111">
        <v>2980416</v>
      </c>
    </row>
    <row r="15" spans="1:14" x14ac:dyDescent="0.25">
      <c r="A15" s="2" t="s">
        <v>78</v>
      </c>
      <c r="B15" s="17"/>
      <c r="C15" s="17"/>
      <c r="D15" s="17"/>
      <c r="E15" s="111">
        <v>942229</v>
      </c>
      <c r="F15" s="111">
        <v>1278892</v>
      </c>
      <c r="G15" s="111">
        <v>1557642</v>
      </c>
      <c r="H15" s="111">
        <v>1794603</v>
      </c>
      <c r="I15" s="111">
        <v>1898096</v>
      </c>
      <c r="J15" s="111">
        <v>2473575</v>
      </c>
      <c r="K15" s="111">
        <v>2480466</v>
      </c>
      <c r="L15" s="111">
        <v>2528445</v>
      </c>
      <c r="M15" s="111">
        <v>2871595</v>
      </c>
      <c r="N15" s="111">
        <v>2892646</v>
      </c>
    </row>
    <row r="16" spans="1:14" x14ac:dyDescent="0.25">
      <c r="A16" s="5" t="s">
        <v>260</v>
      </c>
      <c r="B16" s="18"/>
      <c r="C16" s="18"/>
      <c r="D16" s="18"/>
      <c r="E16" s="113">
        <v>873369</v>
      </c>
      <c r="F16" s="113">
        <v>1161649</v>
      </c>
      <c r="G16" s="113">
        <v>1500804</v>
      </c>
      <c r="H16" s="113">
        <v>1688288</v>
      </c>
      <c r="I16" s="113">
        <v>1764285</v>
      </c>
      <c r="J16" s="113">
        <v>2359236</v>
      </c>
      <c r="K16" s="113">
        <v>2376731</v>
      </c>
      <c r="L16" s="113">
        <v>2416524</v>
      </c>
      <c r="M16" s="113">
        <v>2783498</v>
      </c>
      <c r="N16" s="113">
        <v>2804550</v>
      </c>
    </row>
    <row r="17" spans="1:14" x14ac:dyDescent="0.25">
      <c r="A17" s="5" t="s">
        <v>261</v>
      </c>
      <c r="B17" s="18"/>
      <c r="C17" s="18"/>
      <c r="D17" s="18"/>
      <c r="E17" s="113">
        <v>18677</v>
      </c>
      <c r="F17" s="113">
        <v>37676</v>
      </c>
      <c r="G17" s="113">
        <v>678</v>
      </c>
      <c r="H17" s="113">
        <v>225</v>
      </c>
      <c r="I17" s="113">
        <v>322</v>
      </c>
      <c r="J17" s="113">
        <v>194</v>
      </c>
      <c r="K17" s="113">
        <v>197</v>
      </c>
      <c r="L17" s="113">
        <v>0</v>
      </c>
      <c r="M17" s="113">
        <v>0</v>
      </c>
      <c r="N17" s="113">
        <v>0</v>
      </c>
    </row>
    <row r="18" spans="1:14" x14ac:dyDescent="0.25">
      <c r="A18" s="5" t="s">
        <v>262</v>
      </c>
      <c r="B18" s="18"/>
      <c r="C18" s="18"/>
      <c r="D18" s="18"/>
      <c r="E18" s="113">
        <v>50183</v>
      </c>
      <c r="F18" s="113">
        <v>79567</v>
      </c>
      <c r="G18" s="113">
        <v>56160</v>
      </c>
      <c r="H18" s="113">
        <v>106090</v>
      </c>
      <c r="I18" s="113">
        <v>133489</v>
      </c>
      <c r="J18" s="113">
        <v>114145</v>
      </c>
      <c r="K18" s="113">
        <v>103539</v>
      </c>
      <c r="L18" s="113">
        <v>111921</v>
      </c>
      <c r="M18" s="113">
        <v>106674</v>
      </c>
      <c r="N18" s="113">
        <v>118911</v>
      </c>
    </row>
    <row r="19" spans="1:14" x14ac:dyDescent="0.25">
      <c r="A19" s="2" t="s">
        <v>79</v>
      </c>
      <c r="B19" s="17"/>
      <c r="C19" s="17"/>
      <c r="D19" s="17"/>
      <c r="E19" s="111">
        <v>35584</v>
      </c>
      <c r="F19" s="111">
        <v>31519</v>
      </c>
      <c r="G19" s="111">
        <v>71966</v>
      </c>
      <c r="H19" s="111">
        <v>47358</v>
      </c>
      <c r="I19" s="111">
        <v>54596</v>
      </c>
      <c r="J19" s="111">
        <v>62267</v>
      </c>
      <c r="K19" s="111">
        <v>66952</v>
      </c>
      <c r="L19" s="111">
        <v>61432</v>
      </c>
      <c r="M19" s="111">
        <v>89290</v>
      </c>
      <c r="N19" s="111">
        <v>87770</v>
      </c>
    </row>
    <row r="20" spans="1:14" x14ac:dyDescent="0.25">
      <c r="A20" s="5" t="s">
        <v>80</v>
      </c>
      <c r="B20" s="18"/>
      <c r="C20" s="18"/>
      <c r="D20" s="18"/>
      <c r="E20" s="111">
        <v>22</v>
      </c>
      <c r="F20" s="111">
        <v>2956</v>
      </c>
      <c r="G20" s="111">
        <v>7632</v>
      </c>
      <c r="H20" s="111">
        <v>3145</v>
      </c>
      <c r="I20" s="111">
        <v>3963</v>
      </c>
      <c r="J20" s="111">
        <v>7418</v>
      </c>
      <c r="K20" s="111">
        <v>10161</v>
      </c>
      <c r="L20" s="111">
        <v>7800</v>
      </c>
      <c r="M20" s="111">
        <v>7675</v>
      </c>
      <c r="N20" s="111">
        <v>8888</v>
      </c>
    </row>
    <row r="21" spans="1:14" x14ac:dyDescent="0.25">
      <c r="A21" s="5" t="s">
        <v>83</v>
      </c>
      <c r="B21" s="18"/>
      <c r="C21" s="18"/>
      <c r="D21" s="18"/>
      <c r="E21" s="113">
        <v>0</v>
      </c>
      <c r="F21" s="113">
        <v>0</v>
      </c>
      <c r="G21" s="113">
        <v>6613</v>
      </c>
      <c r="H21" s="113">
        <v>1181</v>
      </c>
      <c r="I21" s="113">
        <v>2558</v>
      </c>
      <c r="J21" s="113">
        <v>3964</v>
      </c>
      <c r="K21" s="113">
        <v>9360</v>
      </c>
      <c r="L21" s="113">
        <v>6307</v>
      </c>
      <c r="M21" s="113">
        <v>5771</v>
      </c>
      <c r="N21" s="113">
        <v>7541</v>
      </c>
    </row>
    <row r="22" spans="1:14" x14ac:dyDescent="0.25">
      <c r="A22" s="5" t="s">
        <v>263</v>
      </c>
      <c r="B22" s="18"/>
      <c r="C22" s="18"/>
      <c r="D22" s="18"/>
      <c r="E22" s="113">
        <v>22</v>
      </c>
      <c r="F22" s="113">
        <v>2956</v>
      </c>
      <c r="G22" s="113">
        <v>1019</v>
      </c>
      <c r="H22" s="113">
        <v>1965</v>
      </c>
      <c r="I22" s="113">
        <v>1405</v>
      </c>
      <c r="J22" s="113">
        <v>3453</v>
      </c>
      <c r="K22" s="113">
        <v>801</v>
      </c>
      <c r="L22" s="113">
        <v>1493</v>
      </c>
      <c r="M22" s="113">
        <v>1904</v>
      </c>
      <c r="N22" s="113">
        <v>1347</v>
      </c>
    </row>
    <row r="23" spans="1:14" x14ac:dyDescent="0.25">
      <c r="A23" s="5" t="s">
        <v>84</v>
      </c>
      <c r="B23" s="18"/>
      <c r="C23" s="18"/>
      <c r="D23" s="18"/>
      <c r="E23" s="111">
        <v>28292</v>
      </c>
      <c r="F23" s="111">
        <v>25312</v>
      </c>
      <c r="G23" s="111">
        <v>61091</v>
      </c>
      <c r="H23" s="111">
        <v>39104</v>
      </c>
      <c r="I23" s="111">
        <v>45265</v>
      </c>
      <c r="J23" s="111">
        <v>49482</v>
      </c>
      <c r="K23" s="111">
        <v>47382</v>
      </c>
      <c r="L23" s="111">
        <v>48936</v>
      </c>
      <c r="M23" s="111">
        <v>69645</v>
      </c>
      <c r="N23" s="111">
        <v>65716</v>
      </c>
    </row>
    <row r="24" spans="1:14" x14ac:dyDescent="0.25">
      <c r="A24" s="5" t="s">
        <v>85</v>
      </c>
      <c r="B24" s="18"/>
      <c r="C24" s="18"/>
      <c r="D24" s="18"/>
      <c r="E24" s="113">
        <v>24621</v>
      </c>
      <c r="F24" s="113">
        <v>22068</v>
      </c>
      <c r="G24" s="113">
        <v>45128</v>
      </c>
      <c r="H24" s="113">
        <v>34579</v>
      </c>
      <c r="I24" s="113">
        <v>41809</v>
      </c>
      <c r="J24" s="113">
        <v>42125</v>
      </c>
      <c r="K24" s="113">
        <v>43687</v>
      </c>
      <c r="L24" s="113">
        <v>45527</v>
      </c>
      <c r="M24" s="113">
        <v>61699</v>
      </c>
      <c r="N24" s="113">
        <v>58772</v>
      </c>
    </row>
    <row r="25" spans="1:14" x14ac:dyDescent="0.25">
      <c r="A25" s="5" t="s">
        <v>86</v>
      </c>
      <c r="B25" s="18"/>
      <c r="C25" s="18"/>
      <c r="D25" s="18"/>
      <c r="E25" s="113">
        <v>3671</v>
      </c>
      <c r="F25" s="113">
        <v>3244</v>
      </c>
      <c r="G25" s="113">
        <v>15963</v>
      </c>
      <c r="H25" s="113">
        <v>4525</v>
      </c>
      <c r="I25" s="113">
        <v>3456</v>
      </c>
      <c r="J25" s="113">
        <v>7357</v>
      </c>
      <c r="K25" s="113">
        <v>3696</v>
      </c>
      <c r="L25" s="113">
        <v>3409</v>
      </c>
      <c r="M25" s="113">
        <v>7946</v>
      </c>
      <c r="N25" s="113">
        <v>6945</v>
      </c>
    </row>
    <row r="26" spans="1:14" x14ac:dyDescent="0.25">
      <c r="A26" s="5" t="s">
        <v>87</v>
      </c>
      <c r="B26" s="18"/>
      <c r="C26" s="18"/>
      <c r="D26" s="18"/>
      <c r="E26" s="111">
        <v>0</v>
      </c>
      <c r="F26" s="111">
        <v>0</v>
      </c>
      <c r="G26" s="111">
        <v>408</v>
      </c>
      <c r="H26" s="111">
        <v>42</v>
      </c>
      <c r="I26" s="111">
        <v>9</v>
      </c>
      <c r="J26" s="111">
        <v>7</v>
      </c>
      <c r="K26" s="111">
        <v>177</v>
      </c>
      <c r="L26" s="111">
        <v>157</v>
      </c>
      <c r="M26" s="111">
        <v>56</v>
      </c>
      <c r="N26" s="111">
        <v>117</v>
      </c>
    </row>
    <row r="27" spans="1:14" ht="15.75" thickBot="1" x14ac:dyDescent="0.3">
      <c r="A27" s="29" t="s">
        <v>51</v>
      </c>
      <c r="B27" s="123"/>
      <c r="C27" s="123"/>
      <c r="D27" s="123"/>
      <c r="E27" s="127">
        <v>7269</v>
      </c>
      <c r="F27" s="127">
        <v>3250</v>
      </c>
      <c r="G27" s="127">
        <v>2835</v>
      </c>
      <c r="H27" s="127">
        <v>5067</v>
      </c>
      <c r="I27" s="127">
        <v>5358</v>
      </c>
      <c r="J27" s="127">
        <v>5361</v>
      </c>
      <c r="K27" s="127">
        <v>9232</v>
      </c>
      <c r="L27" s="127">
        <v>4539</v>
      </c>
      <c r="M27" s="127">
        <v>11914</v>
      </c>
      <c r="N27" s="127">
        <v>13048</v>
      </c>
    </row>
    <row r="28" spans="1:14" ht="15.75" thickTop="1" x14ac:dyDescent="0.25">
      <c r="A28" s="47"/>
      <c r="B28" s="47"/>
      <c r="C28" s="47"/>
      <c r="D28" s="47"/>
    </row>
    <row r="29" spans="1:14" x14ac:dyDescent="0.25">
      <c r="A29" s="47" t="s">
        <v>265</v>
      </c>
      <c r="B29" s="47"/>
      <c r="C29" s="47"/>
      <c r="D29" s="47"/>
      <c r="E29" s="46"/>
      <c r="F29" s="46"/>
      <c r="G29" s="46"/>
      <c r="H29" s="46"/>
      <c r="I29" s="46"/>
      <c r="J29" s="46" t="s">
        <v>266</v>
      </c>
    </row>
    <row r="30" spans="1:14" x14ac:dyDescent="0.25">
      <c r="A30" s="46" t="s">
        <v>267</v>
      </c>
      <c r="B30" s="46"/>
      <c r="C30" s="46"/>
      <c r="D30" s="46"/>
    </row>
    <row r="31" spans="1:14" x14ac:dyDescent="0.25">
      <c r="A31" s="46" t="s">
        <v>268</v>
      </c>
      <c r="B31" s="46"/>
      <c r="C31" s="46"/>
      <c r="D31" s="46"/>
    </row>
    <row r="33" spans="1:14" x14ac:dyDescent="0.25">
      <c r="A33" s="118"/>
      <c r="B33" s="118"/>
      <c r="C33" s="118"/>
      <c r="D33" s="118"/>
    </row>
    <row r="34" spans="1:14" x14ac:dyDescent="0.25">
      <c r="A34" s="41" t="s">
        <v>269</v>
      </c>
      <c r="B34" s="41"/>
      <c r="C34" s="41"/>
      <c r="D34" s="41"/>
    </row>
    <row r="35" spans="1:14" ht="15.75" thickBot="1" x14ac:dyDescent="0.3">
      <c r="A35" s="47"/>
      <c r="B35" s="47"/>
      <c r="C35" s="47"/>
      <c r="D35" s="47"/>
    </row>
    <row r="36" spans="1:14" ht="16.5" thickTop="1" thickBot="1" x14ac:dyDescent="0.3">
      <c r="A36" s="119" t="s">
        <v>47</v>
      </c>
      <c r="B36" s="124"/>
      <c r="C36" s="124"/>
      <c r="D36" s="124"/>
      <c r="E36" s="120" t="s">
        <v>45</v>
      </c>
      <c r="F36" s="120" t="s">
        <v>44</v>
      </c>
      <c r="G36" s="120" t="s">
        <v>42</v>
      </c>
      <c r="H36" s="120" t="s">
        <v>0</v>
      </c>
      <c r="I36" s="120" t="s">
        <v>271</v>
      </c>
      <c r="J36" s="120" t="s">
        <v>2</v>
      </c>
      <c r="K36" s="120" t="s">
        <v>3</v>
      </c>
      <c r="L36" s="120" t="s">
        <v>4</v>
      </c>
      <c r="M36" s="120" t="s">
        <v>252</v>
      </c>
      <c r="N36" s="120" t="s">
        <v>270</v>
      </c>
    </row>
    <row r="37" spans="1:14" ht="15.75" thickTop="1" x14ac:dyDescent="0.25">
      <c r="A37" s="2" t="s">
        <v>54</v>
      </c>
      <c r="B37" s="17"/>
      <c r="C37" s="17"/>
      <c r="D37" s="17"/>
      <c r="E37" s="15">
        <v>100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</row>
    <row r="38" spans="1:14" x14ac:dyDescent="0.25">
      <c r="A38" s="2" t="s">
        <v>254</v>
      </c>
      <c r="B38" s="17"/>
      <c r="C38" s="17"/>
      <c r="D38" s="17"/>
      <c r="E38" s="15">
        <v>3.8</v>
      </c>
      <c r="F38" s="15">
        <v>4</v>
      </c>
      <c r="G38" s="15">
        <v>2.2999999999999998</v>
      </c>
      <c r="H38" s="15">
        <v>1.2</v>
      </c>
      <c r="I38" s="15">
        <v>1.3</v>
      </c>
      <c r="J38" s="15">
        <v>1.1000000000000001</v>
      </c>
      <c r="K38" s="15">
        <v>1.3</v>
      </c>
      <c r="L38" s="15">
        <v>1.3</v>
      </c>
      <c r="M38" s="15">
        <v>1.4</v>
      </c>
      <c r="N38" s="15">
        <v>1.4</v>
      </c>
    </row>
    <row r="39" spans="1:14" x14ac:dyDescent="0.25">
      <c r="A39" s="5" t="s">
        <v>255</v>
      </c>
      <c r="B39" s="18"/>
      <c r="C39" s="18"/>
      <c r="D39" s="18"/>
      <c r="E39" s="15">
        <v>2.4</v>
      </c>
      <c r="F39" s="15">
        <v>3.3</v>
      </c>
      <c r="G39" s="15">
        <v>0.5</v>
      </c>
      <c r="H39" s="15">
        <v>0.3</v>
      </c>
      <c r="I39" s="15">
        <v>0.4</v>
      </c>
      <c r="J39" s="15">
        <v>0.3</v>
      </c>
      <c r="K39" s="15">
        <v>0.5</v>
      </c>
      <c r="L39" s="15">
        <v>0.5</v>
      </c>
      <c r="M39" s="15">
        <v>0.5</v>
      </c>
      <c r="N39" s="15">
        <v>0.5</v>
      </c>
    </row>
    <row r="41" spans="1:14" x14ac:dyDescent="0.25">
      <c r="E41">
        <v>0.3</v>
      </c>
      <c r="F41">
        <v>0.1</v>
      </c>
    </row>
    <row r="42" spans="1:14" x14ac:dyDescent="0.25">
      <c r="A42" s="5" t="s">
        <v>256</v>
      </c>
      <c r="B42" s="18"/>
      <c r="C42" s="18"/>
      <c r="D42" s="18"/>
      <c r="E42" s="15">
        <v>0.2</v>
      </c>
      <c r="F42" s="15">
        <v>0.3</v>
      </c>
      <c r="G42" s="15">
        <v>0.5</v>
      </c>
      <c r="H42" s="15">
        <v>0.3</v>
      </c>
      <c r="I42" s="15">
        <v>0.4</v>
      </c>
      <c r="J42" s="15">
        <v>0.3</v>
      </c>
      <c r="K42" s="15">
        <v>0.5</v>
      </c>
      <c r="L42" s="15">
        <v>0.5</v>
      </c>
      <c r="M42" s="15">
        <v>0.5</v>
      </c>
      <c r="N42" s="15">
        <v>0.5</v>
      </c>
    </row>
    <row r="43" spans="1:14" x14ac:dyDescent="0.25">
      <c r="A43" s="2" t="s">
        <v>60</v>
      </c>
      <c r="B43" s="17"/>
      <c r="C43" s="17"/>
      <c r="D43" s="17"/>
      <c r="E43" s="15">
        <v>0.1</v>
      </c>
      <c r="F43" s="15">
        <v>0.1</v>
      </c>
      <c r="G43" s="15">
        <v>0.9</v>
      </c>
      <c r="H43" s="15">
        <v>0.3</v>
      </c>
      <c r="I43" s="15">
        <v>0.3</v>
      </c>
      <c r="J43" s="15">
        <v>0.3</v>
      </c>
      <c r="K43" s="15">
        <v>0.3</v>
      </c>
      <c r="L43" s="15">
        <v>0.3</v>
      </c>
      <c r="M43" s="15">
        <v>0.3</v>
      </c>
      <c r="N43" s="15">
        <v>0.3</v>
      </c>
    </row>
    <row r="44" spans="1:14" x14ac:dyDescent="0.25">
      <c r="A44" s="5" t="s">
        <v>257</v>
      </c>
      <c r="B44" s="18"/>
      <c r="C44" s="18"/>
      <c r="D44" s="18"/>
      <c r="E44" s="15">
        <v>0.1</v>
      </c>
      <c r="F44" s="15">
        <v>0.1</v>
      </c>
      <c r="G44" s="15">
        <v>0.9</v>
      </c>
      <c r="H44" s="15">
        <v>0.3</v>
      </c>
      <c r="I44" s="15">
        <v>0.3</v>
      </c>
      <c r="J44" s="15">
        <v>0.3</v>
      </c>
      <c r="K44" s="15">
        <v>0.3</v>
      </c>
      <c r="L44" s="15">
        <v>0.3</v>
      </c>
      <c r="M44" s="15">
        <v>0.3</v>
      </c>
      <c r="N44" s="15">
        <v>0.3</v>
      </c>
    </row>
    <row r="45" spans="1:14" x14ac:dyDescent="0.25">
      <c r="A45" s="2" t="s">
        <v>62</v>
      </c>
      <c r="B45" s="17"/>
      <c r="C45" s="17"/>
      <c r="D45" s="17"/>
      <c r="E45" s="15">
        <v>0</v>
      </c>
      <c r="F45" s="15">
        <v>0</v>
      </c>
      <c r="G45" s="15">
        <v>0.2</v>
      </c>
      <c r="H45" s="15">
        <v>0.1</v>
      </c>
      <c r="I45" s="15">
        <v>0.1</v>
      </c>
      <c r="J45" s="15">
        <v>0.1</v>
      </c>
      <c r="K45" s="15">
        <v>0.1</v>
      </c>
      <c r="L45" s="15">
        <v>0.1</v>
      </c>
      <c r="M45" s="15">
        <v>0.1</v>
      </c>
      <c r="N45" s="15">
        <v>0.1</v>
      </c>
    </row>
    <row r="46" spans="1:14" x14ac:dyDescent="0.25">
      <c r="A46" s="121" t="s">
        <v>258</v>
      </c>
      <c r="B46" s="125"/>
      <c r="C46" s="125"/>
      <c r="D46" s="125"/>
      <c r="E46" s="15">
        <v>0.7</v>
      </c>
      <c r="F46" s="15">
        <v>0.3</v>
      </c>
      <c r="G46" s="15">
        <v>0.6</v>
      </c>
      <c r="H46" s="15">
        <v>0.4</v>
      </c>
      <c r="I46" s="15">
        <v>0.4</v>
      </c>
      <c r="J46" s="15">
        <v>0.1</v>
      </c>
      <c r="K46" s="15">
        <v>0.5</v>
      </c>
      <c r="L46" s="15">
        <v>0.5</v>
      </c>
      <c r="M46" s="15">
        <v>0.6</v>
      </c>
      <c r="N46" s="15">
        <v>0.6</v>
      </c>
    </row>
    <row r="47" spans="1:14" x14ac:dyDescent="0.25">
      <c r="A47" s="2" t="s">
        <v>259</v>
      </c>
      <c r="B47" s="17"/>
      <c r="C47" s="17"/>
      <c r="D47" s="17"/>
      <c r="E47" s="15">
        <v>0.5</v>
      </c>
      <c r="F47" s="15">
        <v>0.2</v>
      </c>
      <c r="G47" s="15">
        <v>0</v>
      </c>
      <c r="H47" s="15">
        <v>0.1</v>
      </c>
      <c r="I47" s="15">
        <v>0</v>
      </c>
      <c r="J47" s="15">
        <v>0.3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2" t="s">
        <v>50</v>
      </c>
      <c r="B48" s="17"/>
      <c r="C48" s="17"/>
      <c r="D48" s="17"/>
      <c r="E48" s="15">
        <v>96.2</v>
      </c>
      <c r="F48" s="15">
        <v>96</v>
      </c>
      <c r="G48" s="15">
        <v>97.7</v>
      </c>
      <c r="H48" s="15">
        <v>98.8</v>
      </c>
      <c r="I48" s="15">
        <v>98.7</v>
      </c>
      <c r="J48" s="15">
        <v>98.9</v>
      </c>
      <c r="K48" s="15">
        <v>98.7</v>
      </c>
      <c r="L48" s="15">
        <v>98.7</v>
      </c>
      <c r="M48" s="15">
        <v>98.6</v>
      </c>
      <c r="N48" s="15">
        <v>98.6</v>
      </c>
    </row>
    <row r="49" spans="1:14" x14ac:dyDescent="0.25">
      <c r="A49" s="2" t="s">
        <v>78</v>
      </c>
      <c r="B49" s="17"/>
      <c r="C49" s="17"/>
      <c r="D49" s="17"/>
      <c r="E49" s="15">
        <v>92.6</v>
      </c>
      <c r="F49" s="15">
        <v>93.6</v>
      </c>
      <c r="G49" s="15">
        <v>93.4</v>
      </c>
      <c r="H49" s="15">
        <v>96.2</v>
      </c>
      <c r="I49" s="15">
        <v>96</v>
      </c>
      <c r="J49" s="15">
        <v>96.5</v>
      </c>
      <c r="K49" s="15">
        <v>96.1</v>
      </c>
      <c r="L49" s="15">
        <v>96.3</v>
      </c>
      <c r="M49" s="15">
        <v>95.6</v>
      </c>
      <c r="N49" s="15">
        <v>95.7</v>
      </c>
    </row>
    <row r="50" spans="1:14" x14ac:dyDescent="0.25">
      <c r="A50" s="5" t="s">
        <v>260</v>
      </c>
      <c r="B50" s="18"/>
      <c r="C50" s="18"/>
      <c r="D50" s="18"/>
      <c r="E50" s="15">
        <v>87.6</v>
      </c>
      <c r="F50" s="15">
        <v>87.6</v>
      </c>
      <c r="G50" s="15">
        <v>90</v>
      </c>
      <c r="H50" s="15">
        <v>90.5</v>
      </c>
      <c r="I50" s="15">
        <v>89.2</v>
      </c>
      <c r="J50" s="15">
        <v>92.1</v>
      </c>
      <c r="K50" s="15">
        <v>92.1</v>
      </c>
      <c r="L50" s="15">
        <v>92.1</v>
      </c>
      <c r="M50" s="15">
        <v>92.7</v>
      </c>
      <c r="N50" s="15">
        <v>92.8</v>
      </c>
    </row>
    <row r="51" spans="1:14" x14ac:dyDescent="0.25">
      <c r="A51" s="5" t="s">
        <v>261</v>
      </c>
      <c r="B51" s="18"/>
      <c r="C51" s="18"/>
      <c r="D51" s="18"/>
      <c r="E51" s="15">
        <v>1.9</v>
      </c>
      <c r="F51" s="15">
        <v>2.8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x14ac:dyDescent="0.25">
      <c r="A52" s="5" t="s">
        <v>262</v>
      </c>
      <c r="B52" s="18"/>
      <c r="C52" s="18"/>
      <c r="D52" s="18"/>
      <c r="E52" s="15">
        <v>5</v>
      </c>
      <c r="F52" s="15">
        <v>6</v>
      </c>
      <c r="G52" s="15">
        <v>3.4</v>
      </c>
      <c r="H52" s="15">
        <v>5.7</v>
      </c>
      <c r="I52" s="15">
        <v>6.7</v>
      </c>
      <c r="J52" s="15">
        <v>4.5</v>
      </c>
      <c r="K52" s="15">
        <v>4</v>
      </c>
      <c r="L52" s="15">
        <v>4.3</v>
      </c>
      <c r="M52" s="15">
        <v>3.6</v>
      </c>
      <c r="N52" s="15">
        <v>3.9</v>
      </c>
    </row>
    <row r="53" spans="1:14" x14ac:dyDescent="0.25">
      <c r="A53" s="2" t="s">
        <v>79</v>
      </c>
      <c r="B53" s="17"/>
      <c r="C53" s="17"/>
      <c r="D53" s="17"/>
      <c r="E53" s="15">
        <v>3.6</v>
      </c>
      <c r="F53" s="15">
        <v>2.4</v>
      </c>
      <c r="G53" s="15">
        <v>4.3</v>
      </c>
      <c r="H53" s="15">
        <v>2.5</v>
      </c>
      <c r="I53" s="15">
        <v>2.8</v>
      </c>
      <c r="J53" s="15">
        <v>2.4</v>
      </c>
      <c r="K53" s="15">
        <v>2.6</v>
      </c>
      <c r="L53" s="15">
        <v>2.2999999999999998</v>
      </c>
      <c r="M53" s="15">
        <v>3</v>
      </c>
      <c r="N53" s="15">
        <v>2.9</v>
      </c>
    </row>
    <row r="54" spans="1:14" x14ac:dyDescent="0.25">
      <c r="A54" s="5" t="s">
        <v>80</v>
      </c>
      <c r="B54" s="18"/>
      <c r="C54" s="18"/>
      <c r="D54" s="18"/>
      <c r="E54" s="15">
        <v>0</v>
      </c>
      <c r="F54" s="15">
        <v>0.2</v>
      </c>
      <c r="G54" s="15">
        <v>0.5</v>
      </c>
      <c r="H54" s="15">
        <v>0.2</v>
      </c>
      <c r="I54" s="15">
        <v>0.2</v>
      </c>
      <c r="J54" s="15">
        <v>0.3</v>
      </c>
      <c r="K54" s="15">
        <v>0.4</v>
      </c>
      <c r="L54" s="15">
        <v>0.3</v>
      </c>
      <c r="M54" s="15">
        <v>0.3</v>
      </c>
      <c r="N54" s="15">
        <v>0.3</v>
      </c>
    </row>
    <row r="55" spans="1:14" x14ac:dyDescent="0.25">
      <c r="A55" s="5" t="s">
        <v>83</v>
      </c>
      <c r="B55" s="18"/>
      <c r="C55" s="18"/>
      <c r="D55" s="18"/>
      <c r="E55" s="15">
        <v>0</v>
      </c>
      <c r="F55" s="15">
        <v>0</v>
      </c>
      <c r="G55" s="15">
        <v>0.4</v>
      </c>
      <c r="H55" s="15">
        <v>0.1</v>
      </c>
      <c r="I55" s="15">
        <v>0.1</v>
      </c>
      <c r="J55" s="15">
        <v>0.2</v>
      </c>
      <c r="K55" s="15">
        <v>0.4</v>
      </c>
      <c r="L55" s="15">
        <v>0.2</v>
      </c>
      <c r="M55" s="15">
        <v>0.2</v>
      </c>
      <c r="N55" s="15">
        <v>0.2</v>
      </c>
    </row>
    <row r="56" spans="1:14" x14ac:dyDescent="0.25">
      <c r="A56" s="5" t="s">
        <v>263</v>
      </c>
      <c r="B56" s="18"/>
      <c r="C56" s="18"/>
      <c r="D56" s="18"/>
      <c r="E56" s="15">
        <v>0</v>
      </c>
      <c r="F56" s="15">
        <v>0.2</v>
      </c>
      <c r="G56" s="15">
        <v>0.1</v>
      </c>
      <c r="H56" s="15">
        <v>0.1</v>
      </c>
      <c r="I56" s="15">
        <v>0.1</v>
      </c>
      <c r="J56" s="15">
        <v>0.1</v>
      </c>
      <c r="K56" s="15">
        <v>0</v>
      </c>
      <c r="L56" s="15">
        <v>0.1</v>
      </c>
      <c r="M56" s="15">
        <v>0.1</v>
      </c>
      <c r="N56" s="15">
        <v>0</v>
      </c>
    </row>
    <row r="57" spans="1:14" x14ac:dyDescent="0.25">
      <c r="A57" s="5" t="s">
        <v>84</v>
      </c>
      <c r="B57" s="18"/>
      <c r="C57" s="18"/>
      <c r="D57" s="18"/>
      <c r="E57" s="15">
        <v>2.8</v>
      </c>
      <c r="F57" s="15">
        <v>1.9</v>
      </c>
      <c r="G57" s="15">
        <v>3.7</v>
      </c>
      <c r="H57" s="15">
        <v>2.1</v>
      </c>
      <c r="I57" s="15">
        <v>2.2999999999999998</v>
      </c>
      <c r="J57" s="15">
        <v>1.9</v>
      </c>
      <c r="K57" s="15">
        <v>1.8</v>
      </c>
      <c r="L57" s="15">
        <v>1.9</v>
      </c>
      <c r="M57" s="15">
        <v>2.2999999999999998</v>
      </c>
      <c r="N57" s="15">
        <v>2.2000000000000002</v>
      </c>
    </row>
    <row r="58" spans="1:14" x14ac:dyDescent="0.25">
      <c r="A58" s="5" t="s">
        <v>85</v>
      </c>
      <c r="B58" s="18"/>
      <c r="C58" s="18"/>
      <c r="D58" s="18"/>
      <c r="E58" s="15">
        <v>2.5</v>
      </c>
      <c r="F58" s="15">
        <v>1.7</v>
      </c>
      <c r="G58" s="15">
        <v>2.7</v>
      </c>
      <c r="H58" s="15">
        <v>1.9</v>
      </c>
      <c r="I58" s="15">
        <v>2.1</v>
      </c>
      <c r="J58" s="15">
        <v>1.6</v>
      </c>
      <c r="K58" s="15">
        <v>1.7</v>
      </c>
      <c r="L58" s="15">
        <v>1.7</v>
      </c>
      <c r="M58" s="15">
        <v>2.1</v>
      </c>
      <c r="N58" s="15">
        <v>1.9</v>
      </c>
    </row>
    <row r="59" spans="1:14" x14ac:dyDescent="0.25">
      <c r="A59" s="5" t="s">
        <v>86</v>
      </c>
      <c r="B59" s="18"/>
      <c r="C59" s="18"/>
      <c r="D59" s="18"/>
      <c r="E59" s="15">
        <v>0.4</v>
      </c>
      <c r="F59" s="15">
        <v>0.2</v>
      </c>
      <c r="G59" s="15">
        <v>1</v>
      </c>
      <c r="H59" s="15">
        <v>0.2</v>
      </c>
      <c r="I59" s="15">
        <v>0.2</v>
      </c>
      <c r="J59" s="15">
        <v>0.3</v>
      </c>
      <c r="K59" s="15">
        <v>0.1</v>
      </c>
      <c r="L59" s="15">
        <v>0.1</v>
      </c>
      <c r="M59" s="15">
        <v>0.3</v>
      </c>
      <c r="N59" s="15">
        <v>0.2</v>
      </c>
    </row>
    <row r="60" spans="1:14" x14ac:dyDescent="0.25">
      <c r="A60" s="5" t="s">
        <v>87</v>
      </c>
      <c r="B60" s="18"/>
      <c r="C60" s="18"/>
      <c r="D60" s="18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5.75" thickBot="1" x14ac:dyDescent="0.3">
      <c r="A61" s="122" t="s">
        <v>51</v>
      </c>
      <c r="B61" s="126"/>
      <c r="C61" s="126"/>
      <c r="D61" s="126"/>
      <c r="E61" s="106">
        <v>0.7</v>
      </c>
      <c r="F61" s="106">
        <v>0.2</v>
      </c>
      <c r="G61" s="106">
        <v>0</v>
      </c>
      <c r="H61" s="106">
        <v>0</v>
      </c>
      <c r="I61" s="106">
        <v>0.3</v>
      </c>
      <c r="J61" s="106">
        <v>0.2</v>
      </c>
      <c r="K61" s="106">
        <v>0.4</v>
      </c>
      <c r="L61" s="106">
        <v>0.2</v>
      </c>
      <c r="M61" s="106">
        <v>0.4</v>
      </c>
      <c r="N61" s="106">
        <v>0.4</v>
      </c>
    </row>
    <row r="62" spans="1:14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7"/>
  <sheetViews>
    <sheetView workbookViewId="0">
      <pane ySplit="3" topLeftCell="A4" activePane="bottomLeft" state="frozen"/>
      <selection pane="bottomLeft" activeCell="Z1" sqref="Z1:AW1048576"/>
    </sheetView>
  </sheetViews>
  <sheetFormatPr defaultRowHeight="15" x14ac:dyDescent="0.25"/>
  <cols>
    <col min="1" max="1" width="14" style="196" customWidth="1"/>
    <col min="2" max="2" width="9.7109375" style="196" customWidth="1"/>
    <col min="3" max="3" width="11.42578125" style="196" customWidth="1"/>
    <col min="4" max="4" width="9.5703125" style="196" customWidth="1"/>
    <col min="5" max="5" width="10.28515625" style="196" customWidth="1"/>
    <col min="6" max="6" width="14" style="196" customWidth="1"/>
    <col min="7" max="7" width="13.140625" style="197" customWidth="1"/>
    <col min="8" max="8" width="12.5703125" style="197" customWidth="1"/>
    <col min="9" max="9" width="14.140625" style="197" customWidth="1"/>
    <col min="10" max="14" width="8.5703125" style="197" customWidth="1"/>
    <col min="15" max="15" width="13.7109375" style="196" customWidth="1"/>
    <col min="16" max="16" width="11.5703125" style="197" hidden="1" customWidth="1"/>
    <col min="17" max="17" width="13.28515625" style="197" hidden="1" customWidth="1"/>
    <col min="18" max="18" width="13" style="197" customWidth="1"/>
    <col min="19" max="20" width="13.28515625" style="197" bestFit="1" customWidth="1"/>
    <col min="21" max="23" width="9.140625" style="84"/>
  </cols>
  <sheetData>
    <row r="1" spans="1:24" s="51" customFormat="1" x14ac:dyDescent="0.25">
      <c r="A1" s="203" t="s">
        <v>376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203" t="s">
        <v>377</v>
      </c>
      <c r="P1" s="133"/>
      <c r="Q1" s="133"/>
      <c r="R1" s="133"/>
      <c r="S1" s="133"/>
      <c r="T1" s="133"/>
      <c r="U1" s="134"/>
      <c r="V1" s="134"/>
      <c r="W1" s="134"/>
    </row>
    <row r="2" spans="1:24" ht="15.75" thickBot="1" x14ac:dyDescent="0.3">
      <c r="A2" s="132"/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2"/>
      <c r="P2" s="133"/>
      <c r="Q2" s="133"/>
      <c r="R2" s="133"/>
      <c r="S2" s="133"/>
      <c r="T2" s="133"/>
    </row>
    <row r="3" spans="1:24" s="51" customFormat="1" ht="15.75" thickTop="1" x14ac:dyDescent="0.25">
      <c r="A3" s="142" t="s">
        <v>91</v>
      </c>
      <c r="B3" s="142" t="s">
        <v>284</v>
      </c>
      <c r="C3" s="142" t="s">
        <v>45</v>
      </c>
      <c r="D3" s="142" t="s">
        <v>44</v>
      </c>
      <c r="E3" s="142" t="s">
        <v>42</v>
      </c>
      <c r="F3" s="142" t="s">
        <v>0</v>
      </c>
      <c r="G3" s="145" t="s">
        <v>1</v>
      </c>
      <c r="H3" s="145" t="s">
        <v>2</v>
      </c>
      <c r="I3" s="143" t="s">
        <v>3</v>
      </c>
      <c r="J3" s="143" t="s">
        <v>4</v>
      </c>
      <c r="K3" s="139" t="s">
        <v>252</v>
      </c>
      <c r="L3" s="139" t="s">
        <v>270</v>
      </c>
      <c r="M3" s="144"/>
      <c r="N3" s="144"/>
      <c r="O3" s="142" t="s">
        <v>285</v>
      </c>
      <c r="P3" s="145" t="s">
        <v>284</v>
      </c>
      <c r="Q3" s="145" t="s">
        <v>45</v>
      </c>
      <c r="R3" s="145" t="s">
        <v>44</v>
      </c>
      <c r="S3" s="145" t="s">
        <v>42</v>
      </c>
      <c r="T3" s="145" t="s">
        <v>0</v>
      </c>
      <c r="U3" s="145" t="s">
        <v>1</v>
      </c>
      <c r="V3" s="145" t="s">
        <v>2</v>
      </c>
      <c r="W3" s="145" t="s">
        <v>3</v>
      </c>
      <c r="X3" s="145" t="s">
        <v>4</v>
      </c>
    </row>
    <row r="4" spans="1:24" s="141" customFormat="1" x14ac:dyDescent="0.25">
      <c r="A4" s="150" t="s">
        <v>240</v>
      </c>
      <c r="B4" s="151">
        <v>295102.8468409999</v>
      </c>
      <c r="C4" s="151">
        <v>313513.60401800001</v>
      </c>
      <c r="D4" s="151">
        <v>390719.0087323694</v>
      </c>
      <c r="E4" s="151">
        <v>357952.52844700002</v>
      </c>
      <c r="F4" s="151">
        <v>335884.75377137779</v>
      </c>
      <c r="G4" s="151">
        <v>360494.69741199998</v>
      </c>
      <c r="H4" s="151">
        <v>392090.97084000002</v>
      </c>
      <c r="I4" s="151">
        <v>523327.34563325997</v>
      </c>
      <c r="J4" s="151">
        <v>621947.39928283182</v>
      </c>
      <c r="K4" s="151">
        <v>740573.59459834371</v>
      </c>
      <c r="L4" s="151">
        <v>658987.95075035049</v>
      </c>
      <c r="M4" s="151"/>
      <c r="N4" s="151"/>
      <c r="O4" s="150" t="s">
        <v>240</v>
      </c>
      <c r="P4" s="152">
        <v>30.415760048803936</v>
      </c>
      <c r="Q4" s="152">
        <v>27.24023926540427</v>
      </c>
      <c r="R4" s="152">
        <v>28.780815679730892</v>
      </c>
      <c r="S4" s="152">
        <v>23.466621833093289</v>
      </c>
      <c r="T4" s="152">
        <v>20.036270292444335</v>
      </c>
      <c r="U4" s="152">
        <v>19.050335390972943</v>
      </c>
      <c r="V4" s="153">
        <v>18.917256218210227</v>
      </c>
      <c r="W4" s="153">
        <v>21.988454679116604</v>
      </c>
      <c r="X4" s="153">
        <v>23.671460540017652</v>
      </c>
    </row>
    <row r="5" spans="1:24" s="141" customFormat="1" x14ac:dyDescent="0.25">
      <c r="A5" s="150" t="s">
        <v>116</v>
      </c>
      <c r="B5" s="151">
        <v>0</v>
      </c>
      <c r="C5" s="151">
        <v>0</v>
      </c>
      <c r="D5" s="151">
        <v>0</v>
      </c>
      <c r="E5" s="151">
        <v>0</v>
      </c>
      <c r="F5" s="151">
        <v>0</v>
      </c>
      <c r="G5" s="151">
        <v>0</v>
      </c>
      <c r="H5" s="151">
        <v>0</v>
      </c>
      <c r="I5" s="151">
        <v>0</v>
      </c>
      <c r="J5" s="151">
        <v>0</v>
      </c>
      <c r="K5" s="151">
        <v>0</v>
      </c>
      <c r="L5" s="151">
        <v>0</v>
      </c>
      <c r="M5" s="151"/>
      <c r="N5" s="151"/>
      <c r="O5" s="150" t="s">
        <v>116</v>
      </c>
      <c r="P5" s="152">
        <v>0</v>
      </c>
      <c r="Q5" s="152">
        <v>0</v>
      </c>
      <c r="R5" s="152">
        <v>0</v>
      </c>
      <c r="S5" s="152">
        <v>0</v>
      </c>
      <c r="T5" s="152">
        <v>0</v>
      </c>
      <c r="U5" s="152">
        <v>0</v>
      </c>
      <c r="V5" s="153">
        <v>0</v>
      </c>
      <c r="W5" s="153">
        <v>0</v>
      </c>
      <c r="X5" s="153">
        <v>0</v>
      </c>
    </row>
    <row r="6" spans="1:24" s="141" customFormat="1" x14ac:dyDescent="0.25">
      <c r="A6" s="150" t="s">
        <v>95</v>
      </c>
      <c r="B6" s="151">
        <v>2026.5808190000002</v>
      </c>
      <c r="C6" s="151">
        <v>2302.6654239999998</v>
      </c>
      <c r="D6" s="151">
        <v>3721.1036727825899</v>
      </c>
      <c r="E6" s="151">
        <v>1116.5132799999999</v>
      </c>
      <c r="F6" s="151">
        <v>861.6872168210117</v>
      </c>
      <c r="G6" s="151">
        <v>994.21455100000003</v>
      </c>
      <c r="H6" s="151">
        <v>788.57037600000001</v>
      </c>
      <c r="I6" s="151">
        <v>1147.2358080000001</v>
      </c>
      <c r="J6" s="151">
        <v>813.20015811126586</v>
      </c>
      <c r="K6" s="151">
        <v>888.56234832597488</v>
      </c>
      <c r="L6" s="151">
        <v>775.31217732888069</v>
      </c>
      <c r="M6" s="151"/>
      <c r="N6" s="151"/>
      <c r="O6" s="150" t="s">
        <v>95</v>
      </c>
      <c r="P6" s="152">
        <v>0.20887631742645954</v>
      </c>
      <c r="Q6" s="152">
        <v>0.20007156402161189</v>
      </c>
      <c r="R6" s="152">
        <v>0.27410081551697207</v>
      </c>
      <c r="S6" s="152">
        <v>7.3196283951563162E-2</v>
      </c>
      <c r="T6" s="152">
        <v>5.1401553032447006E-2</v>
      </c>
      <c r="U6" s="152">
        <v>5.2539248935163686E-2</v>
      </c>
      <c r="V6" s="153">
        <v>3.8046241709987688E-2</v>
      </c>
      <c r="W6" s="153">
        <v>4.8202989545563873E-2</v>
      </c>
      <c r="X6" s="153">
        <v>3.0950584367848016E-2</v>
      </c>
    </row>
    <row r="7" spans="1:24" s="141" customFormat="1" x14ac:dyDescent="0.25">
      <c r="A7" s="150" t="s">
        <v>243</v>
      </c>
      <c r="B7" s="151">
        <v>93917.699953999996</v>
      </c>
      <c r="C7" s="151">
        <v>146136.58539700002</v>
      </c>
      <c r="D7" s="151">
        <v>208940.35716412126</v>
      </c>
      <c r="E7" s="151">
        <v>256044.53990749997</v>
      </c>
      <c r="F7" s="151">
        <v>257367.5608240508</v>
      </c>
      <c r="G7" s="151">
        <v>266558.38716400001</v>
      </c>
      <c r="H7" s="151">
        <v>281274.20796862</v>
      </c>
      <c r="I7" s="151">
        <v>221562.45791500001</v>
      </c>
      <c r="J7" s="151">
        <v>204271.18908754564</v>
      </c>
      <c r="K7" s="151">
        <v>234613.23201004183</v>
      </c>
      <c r="L7" s="151">
        <v>235152.36589561542</v>
      </c>
      <c r="M7" s="151"/>
      <c r="N7" s="151"/>
      <c r="O7" s="150" t="s">
        <v>243</v>
      </c>
      <c r="P7" s="152">
        <v>9.6799412703583307</v>
      </c>
      <c r="Q7" s="152">
        <v>12.697361456171169</v>
      </c>
      <c r="R7" s="152">
        <v>15.390789219873252</v>
      </c>
      <c r="S7" s="152">
        <v>16.785746468968746</v>
      </c>
      <c r="T7" s="152">
        <v>15.352545643342069</v>
      </c>
      <c r="U7" s="152">
        <v>14.086272872267728</v>
      </c>
      <c r="V7" s="153">
        <v>13.570667664999203</v>
      </c>
      <c r="W7" s="153">
        <v>9.309309183074399</v>
      </c>
      <c r="X7" s="153">
        <v>7.774608266750568</v>
      </c>
    </row>
    <row r="8" spans="1:24" s="158" customFormat="1" x14ac:dyDescent="0.25">
      <c r="A8" s="160" t="s">
        <v>286</v>
      </c>
      <c r="B8" s="161">
        <v>45018.245000999996</v>
      </c>
      <c r="C8" s="161">
        <v>90161.872428999995</v>
      </c>
      <c r="D8" s="161">
        <v>106302.52690462765</v>
      </c>
      <c r="E8" s="161">
        <v>138599.8489555</v>
      </c>
      <c r="F8" s="161">
        <v>139953.81420168598</v>
      </c>
      <c r="G8" s="151">
        <v>143862.300281</v>
      </c>
      <c r="H8" s="151">
        <v>165277.36738399998</v>
      </c>
      <c r="I8" s="151">
        <v>51744.807281000001</v>
      </c>
      <c r="J8" s="151">
        <v>43666.065484778606</v>
      </c>
      <c r="K8" s="151">
        <v>81390.541140648667</v>
      </c>
      <c r="L8" s="151">
        <v>78512.404981253421</v>
      </c>
      <c r="M8" s="151"/>
      <c r="N8" s="151"/>
      <c r="O8" s="160" t="s">
        <v>286</v>
      </c>
      <c r="P8" s="152">
        <v>4.6399557050238709</v>
      </c>
      <c r="Q8" s="152">
        <v>7.8338896497831279</v>
      </c>
      <c r="R8" s="152">
        <v>7.8303675141317957</v>
      </c>
      <c r="S8" s="152">
        <v>9.0863172713812617</v>
      </c>
      <c r="T8" s="152">
        <v>8.3485553253547806</v>
      </c>
      <c r="U8" s="152">
        <v>7.6024005072610619</v>
      </c>
      <c r="V8" s="153">
        <v>7.974155332309997</v>
      </c>
      <c r="W8" s="153">
        <v>2.1741427411959409</v>
      </c>
      <c r="X8" s="153">
        <v>1.661940458715085</v>
      </c>
    </row>
    <row r="9" spans="1:24" s="158" customFormat="1" x14ac:dyDescent="0.25">
      <c r="A9" s="160" t="s">
        <v>287</v>
      </c>
      <c r="B9" s="161">
        <v>3290.9870549999996</v>
      </c>
      <c r="C9" s="161">
        <v>2876.362697</v>
      </c>
      <c r="D9" s="161">
        <v>98555.788366835826</v>
      </c>
      <c r="E9" s="161">
        <v>116264.722673</v>
      </c>
      <c r="F9" s="161">
        <v>115264.96954486481</v>
      </c>
      <c r="G9" s="151">
        <v>119301.56786</v>
      </c>
      <c r="H9" s="151">
        <v>110936.94634862</v>
      </c>
      <c r="I9" s="151">
        <v>165769.77763999999</v>
      </c>
      <c r="J9" s="151">
        <v>157246.43456393867</v>
      </c>
      <c r="K9" s="151">
        <v>149286.95131539315</v>
      </c>
      <c r="L9" s="151">
        <v>152998.99121187677</v>
      </c>
      <c r="M9" s="151"/>
      <c r="N9" s="151"/>
      <c r="O9" s="160" t="s">
        <v>287</v>
      </c>
      <c r="P9" s="152">
        <v>0.33919656709558005</v>
      </c>
      <c r="Q9" s="152">
        <v>0.24991836742071644</v>
      </c>
      <c r="R9" s="152">
        <v>7.2597337620176932</v>
      </c>
      <c r="S9" s="152">
        <v>7.6220729361344013</v>
      </c>
      <c r="T9" s="152">
        <v>6.8758110010055384</v>
      </c>
      <c r="U9" s="152">
        <v>6.3044890721498437</v>
      </c>
      <c r="V9" s="153">
        <v>5.3523870586631483</v>
      </c>
      <c r="W9" s="153">
        <v>6.9650884350284912</v>
      </c>
      <c r="X9" s="153">
        <v>5.9848353335521232</v>
      </c>
    </row>
    <row r="10" spans="1:24" s="158" customFormat="1" x14ac:dyDescent="0.25">
      <c r="A10" s="160" t="s">
        <v>288</v>
      </c>
      <c r="B10" s="161">
        <v>102.435737</v>
      </c>
      <c r="C10" s="161">
        <v>2195.3484899999999</v>
      </c>
      <c r="D10" s="161">
        <v>230.53907684864703</v>
      </c>
      <c r="E10" s="161">
        <v>180.585522</v>
      </c>
      <c r="F10" s="161">
        <v>222.38446999999999</v>
      </c>
      <c r="G10" s="151">
        <v>103.191264</v>
      </c>
      <c r="H10" s="151">
        <v>139.31545199999999</v>
      </c>
      <c r="I10" s="151">
        <v>125.927244</v>
      </c>
      <c r="J10" s="151">
        <v>178.59257052156022</v>
      </c>
      <c r="K10" s="151">
        <v>268.539804</v>
      </c>
      <c r="L10" s="151">
        <v>192.81054797178632</v>
      </c>
      <c r="M10" s="151"/>
      <c r="N10" s="151"/>
      <c r="O10" s="160" t="s">
        <v>288</v>
      </c>
      <c r="P10" s="152">
        <v>1.0557881194189534E-2</v>
      </c>
      <c r="Q10" s="152">
        <v>0.19074712348083792</v>
      </c>
      <c r="R10" s="152">
        <v>1.6981775980858583E-2</v>
      </c>
      <c r="S10" s="152">
        <v>1.18388105028659E-2</v>
      </c>
      <c r="T10" s="152">
        <v>1.3265726710521723E-2</v>
      </c>
      <c r="U10" s="152">
        <v>5.4531403727465615E-3</v>
      </c>
      <c r="V10" s="153">
        <v>6.7215679437699133E-3</v>
      </c>
      <c r="W10" s="153">
        <v>5.2910391949984089E-3</v>
      </c>
      <c r="X10" s="153">
        <v>6.7972741597058222E-3</v>
      </c>
    </row>
    <row r="11" spans="1:24" s="158" customFormat="1" x14ac:dyDescent="0.25">
      <c r="A11" s="160" t="s">
        <v>289</v>
      </c>
      <c r="B11" s="161">
        <v>45506.032161000003</v>
      </c>
      <c r="C11" s="161">
        <v>50903.001781000006</v>
      </c>
      <c r="D11" s="161">
        <v>3851.5028158091163</v>
      </c>
      <c r="E11" s="161">
        <v>999.38275699999986</v>
      </c>
      <c r="F11" s="161">
        <v>1926.3926075000002</v>
      </c>
      <c r="G11" s="151">
        <v>3291.3277590000002</v>
      </c>
      <c r="H11" s="151">
        <v>4920.5787840000003</v>
      </c>
      <c r="I11" s="151">
        <v>3921.9457499999999</v>
      </c>
      <c r="J11" s="151">
        <v>3180.0964683067923</v>
      </c>
      <c r="K11" s="151">
        <v>3667.1997499999998</v>
      </c>
      <c r="L11" s="151">
        <v>3448.1591545134665</v>
      </c>
      <c r="M11" s="151"/>
      <c r="N11" s="151"/>
      <c r="O11" s="160" t="s">
        <v>289</v>
      </c>
      <c r="P11" s="152">
        <v>4.6902311170446893</v>
      </c>
      <c r="Q11" s="152">
        <v>4.4228063154864863</v>
      </c>
      <c r="R11" s="152">
        <v>0.2837061677429038</v>
      </c>
      <c r="S11" s="152">
        <v>6.5517450950218908E-2</v>
      </c>
      <c r="T11" s="152">
        <v>0.11491359027122867</v>
      </c>
      <c r="U11" s="152">
        <v>0.17393015248407429</v>
      </c>
      <c r="V11" s="153">
        <v>0.23740370608228545</v>
      </c>
      <c r="W11" s="153">
        <v>0.16478696765496934</v>
      </c>
      <c r="X11" s="153">
        <v>0.1210352003236549</v>
      </c>
    </row>
    <row r="12" spans="1:24" s="141" customFormat="1" x14ac:dyDescent="0.25">
      <c r="A12" s="150" t="s">
        <v>290</v>
      </c>
      <c r="B12" s="151">
        <v>145.46097</v>
      </c>
      <c r="C12" s="151">
        <v>60.992384000000001</v>
      </c>
      <c r="D12" s="151">
        <v>224.16027100000002</v>
      </c>
      <c r="E12" s="151">
        <v>6024.8753790000001</v>
      </c>
      <c r="F12" s="151">
        <v>5513.0494674656074</v>
      </c>
      <c r="G12" s="151">
        <v>7872.5858690000005</v>
      </c>
      <c r="H12" s="151">
        <v>8770.7876649999998</v>
      </c>
      <c r="I12" s="151">
        <v>10723.487646</v>
      </c>
      <c r="J12" s="151">
        <v>11864.482830246445</v>
      </c>
      <c r="K12" s="151">
        <v>17928.900453137492</v>
      </c>
      <c r="L12" s="151">
        <v>17086.638680011682</v>
      </c>
      <c r="M12" s="151"/>
      <c r="N12" s="151"/>
      <c r="O12" s="150" t="s">
        <v>290</v>
      </c>
      <c r="P12" s="152">
        <v>1.4992420464076596E-2</v>
      </c>
      <c r="Q12" s="152">
        <v>5.2994419133149491E-3</v>
      </c>
      <c r="R12" s="152">
        <v>1.6511905738347678E-2</v>
      </c>
      <c r="S12" s="152">
        <v>0.39497827470002478</v>
      </c>
      <c r="T12" s="152">
        <v>0.32886562437109962</v>
      </c>
      <c r="U12" s="152">
        <v>0.41602664969931924</v>
      </c>
      <c r="V12" s="153">
        <v>0.42316515766446766</v>
      </c>
      <c r="W12" s="153">
        <v>0.45056487889203095</v>
      </c>
      <c r="X12" s="153">
        <v>0.45156493534299469</v>
      </c>
    </row>
    <row r="13" spans="1:24" s="141" customFormat="1" x14ac:dyDescent="0.25">
      <c r="A13" s="150" t="s">
        <v>291</v>
      </c>
      <c r="B13" s="151">
        <v>41005.206273000003</v>
      </c>
      <c r="C13" s="151">
        <v>39511.211947000003</v>
      </c>
      <c r="D13" s="151">
        <v>49246.82546509058</v>
      </c>
      <c r="E13" s="151">
        <v>62924.780843</v>
      </c>
      <c r="F13" s="151">
        <v>68422.519505935823</v>
      </c>
      <c r="G13" s="151">
        <v>62181.508862000002</v>
      </c>
      <c r="H13" s="151">
        <v>76506.278407999998</v>
      </c>
      <c r="I13" s="151">
        <v>101257.42148799999</v>
      </c>
      <c r="J13" s="151">
        <v>106350.56615594466</v>
      </c>
      <c r="K13" s="151">
        <v>93172.732221917584</v>
      </c>
      <c r="L13" s="151">
        <v>99631.28120925276</v>
      </c>
      <c r="M13" s="151"/>
      <c r="N13" s="151"/>
      <c r="O13" s="150" t="s">
        <v>291</v>
      </c>
      <c r="P13" s="152">
        <v>4.2263384718320465</v>
      </c>
      <c r="Q13" s="152">
        <v>3.4330084988611391</v>
      </c>
      <c r="R13" s="152">
        <v>3.6275783231562726</v>
      </c>
      <c r="S13" s="152">
        <v>4.1252175040623884</v>
      </c>
      <c r="T13" s="152">
        <v>4.0815549962238213</v>
      </c>
      <c r="U13" s="152">
        <v>3.2859806467112396</v>
      </c>
      <c r="V13" s="153">
        <v>3.6912068335704005</v>
      </c>
      <c r="W13" s="153">
        <v>4.2544962381411455</v>
      </c>
      <c r="X13" s="153">
        <v>4.0477269188228489</v>
      </c>
    </row>
    <row r="14" spans="1:24" s="158" customFormat="1" x14ac:dyDescent="0.25">
      <c r="A14" s="160" t="s">
        <v>292</v>
      </c>
      <c r="B14" s="161">
        <v>3950.8562820000002</v>
      </c>
      <c r="C14" s="161">
        <v>2886.3414869999997</v>
      </c>
      <c r="D14" s="161">
        <v>813.46145948129356</v>
      </c>
      <c r="E14" s="161">
        <v>3851.179533</v>
      </c>
      <c r="F14" s="161">
        <v>4179.4785410000004</v>
      </c>
      <c r="G14" s="151">
        <v>1395.2340280000001</v>
      </c>
      <c r="H14" s="151">
        <v>1846.367972</v>
      </c>
      <c r="I14" s="151">
        <v>2486.5886380000002</v>
      </c>
      <c r="J14" s="151">
        <v>7501.4136550000003</v>
      </c>
      <c r="K14" s="151">
        <v>3944.5438934095364</v>
      </c>
      <c r="L14" s="151">
        <v>5056.3506805361667</v>
      </c>
      <c r="M14" s="151"/>
      <c r="N14" s="151"/>
      <c r="O14" s="160" t="s">
        <v>292</v>
      </c>
      <c r="P14" s="152">
        <v>0.40720819181174422</v>
      </c>
      <c r="Q14" s="152">
        <v>0.25078539399849648</v>
      </c>
      <c r="R14" s="152">
        <v>5.992051526710479E-2</v>
      </c>
      <c r="S14" s="152">
        <v>0.25247530476835567</v>
      </c>
      <c r="T14" s="152">
        <v>0.24931516178893276</v>
      </c>
      <c r="U14" s="152">
        <v>7.3731115528506419E-2</v>
      </c>
      <c r="V14" s="153">
        <v>8.908191873072821E-2</v>
      </c>
      <c r="W14" s="153">
        <v>0.10447809010650398</v>
      </c>
      <c r="X14" s="153">
        <v>0.28550552270728613</v>
      </c>
    </row>
    <row r="15" spans="1:24" s="158" customFormat="1" x14ac:dyDescent="0.25">
      <c r="A15" s="160" t="s">
        <v>293</v>
      </c>
      <c r="B15" s="161">
        <v>31586.834574</v>
      </c>
      <c r="C15" s="161">
        <v>30850.194126999992</v>
      </c>
      <c r="D15" s="161">
        <v>39629.481889210154</v>
      </c>
      <c r="E15" s="161">
        <v>45316.467051</v>
      </c>
      <c r="F15" s="161">
        <v>43768.464866800008</v>
      </c>
      <c r="G15" s="151">
        <v>38246.688155999997</v>
      </c>
      <c r="H15" s="151">
        <v>52647.97337</v>
      </c>
      <c r="I15" s="151">
        <v>58733.309256</v>
      </c>
      <c r="J15" s="151">
        <v>70376.968404447907</v>
      </c>
      <c r="K15" s="151">
        <v>47874.035543999998</v>
      </c>
      <c r="L15" s="151">
        <v>56270.186294174244</v>
      </c>
      <c r="M15" s="151"/>
      <c r="N15" s="151"/>
      <c r="O15" s="160" t="s">
        <v>293</v>
      </c>
      <c r="P15" s="152">
        <v>3.2556025514104552</v>
      </c>
      <c r="Q15" s="152">
        <v>2.6804791199918734</v>
      </c>
      <c r="R15" s="152">
        <v>2.919153632778194</v>
      </c>
      <c r="S15" s="152">
        <v>2.9708531455592291</v>
      </c>
      <c r="T15" s="152">
        <v>2.6108859735665919</v>
      </c>
      <c r="U15" s="152">
        <v>2.0211455042098456</v>
      </c>
      <c r="V15" s="153">
        <v>2.5401125648879503</v>
      </c>
      <c r="W15" s="153">
        <v>2.4677760860505997</v>
      </c>
      <c r="X15" s="153">
        <v>2.6785635448157485</v>
      </c>
    </row>
    <row r="16" spans="1:24" s="158" customFormat="1" x14ac:dyDescent="0.25">
      <c r="A16" s="160" t="s">
        <v>294</v>
      </c>
      <c r="B16" s="161">
        <v>5467.5154169999996</v>
      </c>
      <c r="C16" s="161">
        <v>5774.6763329999994</v>
      </c>
      <c r="D16" s="161">
        <v>8803.882116399127</v>
      </c>
      <c r="E16" s="161">
        <v>13757.134259</v>
      </c>
      <c r="F16" s="161">
        <v>20474.576098135829</v>
      </c>
      <c r="G16" s="151">
        <v>25223.339341999999</v>
      </c>
      <c r="H16" s="151">
        <v>26300.595579999997</v>
      </c>
      <c r="I16" s="151">
        <v>40037.523593999998</v>
      </c>
      <c r="J16" s="151">
        <v>28472.184096496763</v>
      </c>
      <c r="K16" s="151">
        <v>41354.152784508056</v>
      </c>
      <c r="L16" s="151">
        <v>38304.744234542348</v>
      </c>
      <c r="M16" s="151"/>
      <c r="N16" s="151"/>
      <c r="O16" s="160" t="s">
        <v>294</v>
      </c>
      <c r="P16" s="152">
        <v>0.56352772860984679</v>
      </c>
      <c r="Q16" s="152">
        <v>0.50174398487076788</v>
      </c>
      <c r="R16" s="152">
        <v>0.64850417511097325</v>
      </c>
      <c r="S16" s="152">
        <v>0.90188905373480321</v>
      </c>
      <c r="T16" s="152">
        <v>1.2213538608682977</v>
      </c>
      <c r="U16" s="152">
        <v>1.3329268851803859</v>
      </c>
      <c r="V16" s="153">
        <v>1.2689277292269394</v>
      </c>
      <c r="W16" s="153">
        <v>1.6822420619840419</v>
      </c>
      <c r="X16" s="153">
        <v>1.0836578512998143</v>
      </c>
    </row>
    <row r="17" spans="1:25" s="141" customFormat="1" x14ac:dyDescent="0.25">
      <c r="A17" s="150" t="s">
        <v>97</v>
      </c>
      <c r="B17" s="151">
        <v>120982.91308269999</v>
      </c>
      <c r="C17" s="151">
        <v>155327.03864700001</v>
      </c>
      <c r="D17" s="151">
        <v>182499.27932736199</v>
      </c>
      <c r="E17" s="151">
        <v>204733.82149499998</v>
      </c>
      <c r="F17" s="151">
        <v>246068.27328324015</v>
      </c>
      <c r="G17" s="151">
        <v>267400.44933000003</v>
      </c>
      <c r="H17" s="151">
        <v>301612.83092800004</v>
      </c>
      <c r="I17" s="151">
        <v>349963.71961665002</v>
      </c>
      <c r="J17" s="151">
        <v>385168.881539458</v>
      </c>
      <c r="K17" s="151">
        <v>385564.74337960873</v>
      </c>
      <c r="L17" s="151">
        <v>395980.067467099</v>
      </c>
      <c r="M17" s="151"/>
      <c r="N17" s="151"/>
      <c r="O17" s="150" t="s">
        <v>97</v>
      </c>
      <c r="P17" s="152">
        <v>12.469507813021398</v>
      </c>
      <c r="Q17" s="152">
        <v>13.495891862121715</v>
      </c>
      <c r="R17" s="152">
        <v>13.443108737006229</v>
      </c>
      <c r="S17" s="152">
        <v>13.421922695479866</v>
      </c>
      <c r="T17" s="152">
        <v>14.678518088540256</v>
      </c>
      <c r="U17" s="152">
        <v>14.130771631327185</v>
      </c>
      <c r="V17" s="153">
        <v>14.551947445107094</v>
      </c>
      <c r="W17" s="153">
        <v>14.704298279720385</v>
      </c>
      <c r="X17" s="153">
        <v>14.659615895359357</v>
      </c>
    </row>
    <row r="18" spans="1:25" s="141" customFormat="1" x14ac:dyDescent="0.25">
      <c r="A18" s="150" t="s">
        <v>295</v>
      </c>
      <c r="B18" s="151">
        <v>6207.7861669999984</v>
      </c>
      <c r="C18" s="151">
        <v>3768.0937309999999</v>
      </c>
      <c r="D18" s="151">
        <v>4122.5149286987544</v>
      </c>
      <c r="E18" s="151">
        <v>2702.71153</v>
      </c>
      <c r="F18" s="151">
        <v>2976.8366310338943</v>
      </c>
      <c r="G18" s="151">
        <v>1913.8155569999999</v>
      </c>
      <c r="H18" s="151">
        <v>1841.146686</v>
      </c>
      <c r="I18" s="151">
        <v>4189.951376</v>
      </c>
      <c r="J18" s="151">
        <v>3760.0876834740607</v>
      </c>
      <c r="K18" s="151">
        <v>5538.2128931323023</v>
      </c>
      <c r="L18" s="151">
        <v>4466.4373601249845</v>
      </c>
      <c r="M18" s="151"/>
      <c r="N18" s="151"/>
      <c r="O18" s="150" t="s">
        <v>295</v>
      </c>
      <c r="P18" s="152">
        <v>0.63982620469767515</v>
      </c>
      <c r="Q18" s="152">
        <v>0.32739815271625888</v>
      </c>
      <c r="R18" s="152">
        <v>0.30366923453445027</v>
      </c>
      <c r="S18" s="152">
        <v>0.1771841357668793</v>
      </c>
      <c r="T18" s="152">
        <v>0.17757490533923448</v>
      </c>
      <c r="U18" s="152">
        <v>0.10113554651164218</v>
      </c>
      <c r="V18" s="153">
        <v>8.8830006770503914E-2</v>
      </c>
      <c r="W18" s="153">
        <v>0.17604766253403845</v>
      </c>
      <c r="X18" s="153">
        <v>0.14310979888170031</v>
      </c>
    </row>
    <row r="19" spans="1:25" s="141" customFormat="1" x14ac:dyDescent="0.25">
      <c r="A19" s="150" t="s">
        <v>96</v>
      </c>
      <c r="B19" s="151">
        <v>407057.18793699995</v>
      </c>
      <c r="C19" s="151">
        <v>485734.52999199997</v>
      </c>
      <c r="D19" s="151">
        <v>511042.55440454307</v>
      </c>
      <c r="E19" s="151">
        <v>627703.58527400007</v>
      </c>
      <c r="F19" s="151">
        <v>753311.07928056037</v>
      </c>
      <c r="G19" s="151">
        <v>914030.06755799998</v>
      </c>
      <c r="H19" s="151">
        <v>991996.21560700005</v>
      </c>
      <c r="I19" s="151">
        <v>1134644.8265869999</v>
      </c>
      <c r="J19" s="151">
        <v>1271410.3237786428</v>
      </c>
      <c r="K19" s="151">
        <v>1346491.5280743649</v>
      </c>
      <c r="L19" s="151">
        <v>1402170.1079934472</v>
      </c>
      <c r="M19" s="151"/>
      <c r="N19" s="151"/>
      <c r="O19" s="150" t="s">
        <v>96</v>
      </c>
      <c r="P19" s="152">
        <v>41.954707950016768</v>
      </c>
      <c r="Q19" s="152">
        <v>42.203989386346038</v>
      </c>
      <c r="R19" s="152">
        <v>37.643987710080125</v>
      </c>
      <c r="S19" s="152">
        <v>41.150938988499938</v>
      </c>
      <c r="T19" s="152">
        <v>44.936676134552371</v>
      </c>
      <c r="U19" s="152">
        <v>48.301901441044429</v>
      </c>
      <c r="V19" s="153">
        <v>47.860950579732389</v>
      </c>
      <c r="W19" s="153">
        <v>47.673958860514645</v>
      </c>
      <c r="X19" s="153">
        <v>48.390168275003795</v>
      </c>
    </row>
    <row r="20" spans="1:25" s="158" customFormat="1" x14ac:dyDescent="0.25">
      <c r="A20" s="160" t="s">
        <v>296</v>
      </c>
      <c r="B20" s="161">
        <v>255213.48966099994</v>
      </c>
      <c r="C20" s="161">
        <v>287792.87993400003</v>
      </c>
      <c r="D20" s="161">
        <v>309579.7013164463</v>
      </c>
      <c r="E20" s="161">
        <v>389444.288642</v>
      </c>
      <c r="F20" s="161">
        <v>447552.25673300005</v>
      </c>
      <c r="G20" s="151">
        <v>511002.27860000002</v>
      </c>
      <c r="H20" s="151">
        <v>596055.45518099994</v>
      </c>
      <c r="I20" s="151">
        <v>633335.379678</v>
      </c>
      <c r="J20" s="151">
        <v>766559.09004558984</v>
      </c>
      <c r="K20" s="151">
        <v>721409.2628884617</v>
      </c>
      <c r="L20" s="151">
        <v>788353.48614839185</v>
      </c>
      <c r="M20" s="151"/>
      <c r="N20" s="151"/>
      <c r="O20" s="160" t="s">
        <v>296</v>
      </c>
      <c r="P20" s="152">
        <v>26.304430288770771</v>
      </c>
      <c r="Q20" s="152">
        <v>25.00544412685781</v>
      </c>
      <c r="R20" s="152">
        <v>22.804000119374361</v>
      </c>
      <c r="S20" s="152">
        <v>25.531156006271914</v>
      </c>
      <c r="T20" s="152">
        <v>26.697484435389011</v>
      </c>
      <c r="U20" s="152">
        <v>27.00390564068627</v>
      </c>
      <c r="V20" s="153">
        <v>28.757953139711983</v>
      </c>
      <c r="W20" s="153">
        <v>26.61062222131612</v>
      </c>
      <c r="X20" s="153">
        <v>29.175414629162688</v>
      </c>
    </row>
    <row r="21" spans="1:25" s="158" customFormat="1" x14ac:dyDescent="0.25">
      <c r="A21" s="160" t="s">
        <v>297</v>
      </c>
      <c r="B21" s="161">
        <v>60951.846430000012</v>
      </c>
      <c r="C21" s="161">
        <v>79991.860553000006</v>
      </c>
      <c r="D21" s="161">
        <v>100599.24762063267</v>
      </c>
      <c r="E21" s="161">
        <v>94014.70810399999</v>
      </c>
      <c r="F21" s="161">
        <v>142458.23250994124</v>
      </c>
      <c r="G21" s="151">
        <v>202060.99029000002</v>
      </c>
      <c r="H21" s="151">
        <v>236799.23012200001</v>
      </c>
      <c r="I21" s="151">
        <v>231283.07075800002</v>
      </c>
      <c r="J21" s="151">
        <v>290795.02700706664</v>
      </c>
      <c r="K21" s="151">
        <v>277324.69965940429</v>
      </c>
      <c r="L21" s="151">
        <v>270931.53217502387</v>
      </c>
      <c r="M21" s="151"/>
      <c r="N21" s="151"/>
      <c r="O21" s="160" t="s">
        <v>297</v>
      </c>
      <c r="P21" s="152">
        <v>6.2822055272997712</v>
      </c>
      <c r="Q21" s="152">
        <v>6.9502483873824792</v>
      </c>
      <c r="R21" s="152">
        <v>7.41025734243774</v>
      </c>
      <c r="S21" s="152">
        <v>6.1634083474615808</v>
      </c>
      <c r="T21" s="152">
        <v>8.4979494302854945</v>
      </c>
      <c r="U21" s="152">
        <v>10.677909167849228</v>
      </c>
      <c r="V21" s="153">
        <v>11.424878514534271</v>
      </c>
      <c r="W21" s="153">
        <v>9.717736636245041</v>
      </c>
      <c r="X21" s="153">
        <v>11.067725365470723</v>
      </c>
    </row>
    <row r="22" spans="1:25" s="158" customFormat="1" x14ac:dyDescent="0.25">
      <c r="A22" s="160" t="s">
        <v>298</v>
      </c>
      <c r="B22" s="161">
        <v>8798.8406410000025</v>
      </c>
      <c r="C22" s="161">
        <v>8036.4987380000002</v>
      </c>
      <c r="D22" s="161">
        <v>11050.998165129189</v>
      </c>
      <c r="E22" s="161">
        <v>12709.324739</v>
      </c>
      <c r="F22" s="161">
        <v>16582.740795000002</v>
      </c>
      <c r="G22" s="151">
        <v>34253.072646000001</v>
      </c>
      <c r="H22" s="151">
        <v>38658.436028000004</v>
      </c>
      <c r="I22" s="151">
        <v>52450.402328000004</v>
      </c>
      <c r="J22" s="151">
        <v>48521.255676435328</v>
      </c>
      <c r="K22" s="151">
        <v>52045.939121330492</v>
      </c>
      <c r="L22" s="151">
        <v>49275.451440403463</v>
      </c>
      <c r="M22" s="151"/>
      <c r="N22" s="151"/>
      <c r="O22" s="160" t="s">
        <v>298</v>
      </c>
      <c r="P22" s="152">
        <v>0.90688188375395296</v>
      </c>
      <c r="Q22" s="152">
        <v>0.6982668237473697</v>
      </c>
      <c r="R22" s="152">
        <v>0.81402935142448285</v>
      </c>
      <c r="S22" s="152">
        <v>0.83319684511810754</v>
      </c>
      <c r="T22" s="152">
        <v>0.98919725598594976</v>
      </c>
      <c r="U22" s="152">
        <v>1.8101029689540724</v>
      </c>
      <c r="V22" s="153">
        <v>1.8651578172540744</v>
      </c>
      <c r="W22" s="153">
        <v>2.2037894715688675</v>
      </c>
      <c r="X22" s="153">
        <v>1.846730110008117</v>
      </c>
    </row>
    <row r="23" spans="1:25" s="158" customFormat="1" x14ac:dyDescent="0.25">
      <c r="A23" s="160" t="s">
        <v>299</v>
      </c>
      <c r="B23" s="161">
        <v>82093.011204999988</v>
      </c>
      <c r="C23" s="161">
        <v>109913.29076700001</v>
      </c>
      <c r="D23" s="161">
        <v>89812.607302334945</v>
      </c>
      <c r="E23" s="161">
        <v>131535.26378899999</v>
      </c>
      <c r="F23" s="161">
        <v>146717.84924261924</v>
      </c>
      <c r="G23" s="151">
        <v>166713.72602199999</v>
      </c>
      <c r="H23" s="151">
        <v>120483.094276</v>
      </c>
      <c r="I23" s="151">
        <v>217575.97382300001</v>
      </c>
      <c r="J23" s="151">
        <v>165534.95104955093</v>
      </c>
      <c r="K23" s="151">
        <v>295711.62640516844</v>
      </c>
      <c r="L23" s="151">
        <v>293609.63822962792</v>
      </c>
      <c r="M23" s="151"/>
      <c r="N23" s="151"/>
      <c r="O23" s="160" t="s">
        <v>299</v>
      </c>
      <c r="P23" s="152">
        <v>8.4611902501922742</v>
      </c>
      <c r="Q23" s="152">
        <v>9.55003004835838</v>
      </c>
      <c r="R23" s="152">
        <v>6.6157008968435393</v>
      </c>
      <c r="S23" s="152">
        <v>8.6231777896483308</v>
      </c>
      <c r="T23" s="152">
        <v>8.7520450128919229</v>
      </c>
      <c r="U23" s="152">
        <v>8.8099836635548634</v>
      </c>
      <c r="V23" s="153">
        <v>5.8129611082320576</v>
      </c>
      <c r="W23" s="153">
        <v>9.141810531384623</v>
      </c>
      <c r="X23" s="153">
        <v>6.3002981703622716</v>
      </c>
      <c r="Y23" s="163"/>
    </row>
    <row r="24" spans="1:25" s="141" customFormat="1" x14ac:dyDescent="0.25">
      <c r="A24" s="150" t="s">
        <v>300</v>
      </c>
      <c r="B24" s="151">
        <v>3784.3775289999999</v>
      </c>
      <c r="C24" s="151">
        <v>4566.1678230000007</v>
      </c>
      <c r="D24" s="151">
        <v>7051.7267122412459</v>
      </c>
      <c r="E24" s="151">
        <v>6165.446363</v>
      </c>
      <c r="F24" s="151">
        <v>5977.8626642922809</v>
      </c>
      <c r="G24" s="151">
        <v>8197.8213849999993</v>
      </c>
      <c r="H24" s="151">
        <v>13493.336126</v>
      </c>
      <c r="I24" s="151">
        <v>33193.214774</v>
      </c>
      <c r="J24" s="151">
        <v>21828.423103713867</v>
      </c>
      <c r="K24" s="151">
        <v>26942.490349644151</v>
      </c>
      <c r="L24" s="151">
        <v>19709.007292512193</v>
      </c>
      <c r="M24" s="151"/>
      <c r="N24" s="151"/>
      <c r="O24" s="150" t="s">
        <v>300</v>
      </c>
      <c r="P24" s="152">
        <v>0.39004950337929972</v>
      </c>
      <c r="Q24" s="152">
        <v>0.39674037244447236</v>
      </c>
      <c r="R24" s="152">
        <v>0.51943837436347418</v>
      </c>
      <c r="S24" s="152">
        <v>0.40419381547730476</v>
      </c>
      <c r="T24" s="152">
        <v>0.35659276215435665</v>
      </c>
      <c r="U24" s="152">
        <v>0.43321371432283862</v>
      </c>
      <c r="V24" s="153">
        <v>0.65101447296050208</v>
      </c>
      <c r="W24" s="153">
        <v>1.3946672284611761</v>
      </c>
      <c r="X24" s="153">
        <v>0.83079478545322638</v>
      </c>
      <c r="Y24" s="164"/>
    </row>
    <row r="25" spans="1:25" s="158" customFormat="1" x14ac:dyDescent="0.25">
      <c r="A25" s="160"/>
      <c r="B25" s="161"/>
      <c r="C25" s="161"/>
      <c r="D25" s="161"/>
      <c r="E25" s="161"/>
      <c r="F25" s="161"/>
      <c r="G25" s="151"/>
      <c r="H25" s="151"/>
      <c r="I25" s="151"/>
      <c r="J25" s="151"/>
      <c r="K25" s="151"/>
      <c r="L25" s="151"/>
      <c r="M25" s="151"/>
      <c r="N25" s="151"/>
      <c r="O25" s="160"/>
      <c r="P25" s="152"/>
      <c r="Q25" s="152"/>
      <c r="R25" s="152"/>
      <c r="S25" s="152"/>
      <c r="T25" s="152"/>
      <c r="U25" s="152"/>
      <c r="V25" s="153"/>
      <c r="W25" s="153"/>
      <c r="X25" s="153"/>
      <c r="Y25" s="163"/>
    </row>
    <row r="26" spans="1:25" s="141" customFormat="1" ht="15.75" thickBot="1" x14ac:dyDescent="0.3">
      <c r="A26" s="166" t="s">
        <v>117</v>
      </c>
      <c r="B26" s="167">
        <v>970230.05957269995</v>
      </c>
      <c r="C26" s="167">
        <v>1150920.8893630002</v>
      </c>
      <c r="D26" s="167">
        <v>1357567.5306782087</v>
      </c>
      <c r="E26" s="167">
        <v>1525368.8025185</v>
      </c>
      <c r="F26" s="167">
        <v>1676383.6226447779</v>
      </c>
      <c r="G26" s="167">
        <v>1892327.3003520002</v>
      </c>
      <c r="H26" s="167">
        <v>2072663.0031186203</v>
      </c>
      <c r="I26" s="167">
        <v>2380009.6608439102</v>
      </c>
      <c r="J26" s="167">
        <v>2627414.5536199687</v>
      </c>
      <c r="K26" s="167">
        <v>2851713.9963285169</v>
      </c>
      <c r="L26" s="167">
        <v>2833959.1688257423</v>
      </c>
      <c r="M26" s="151"/>
      <c r="N26" s="151"/>
      <c r="O26" s="166" t="s">
        <v>117</v>
      </c>
      <c r="P26" s="167">
        <v>100</v>
      </c>
      <c r="Q26" s="167">
        <v>100</v>
      </c>
      <c r="R26" s="167">
        <v>100</v>
      </c>
      <c r="S26" s="167">
        <v>100</v>
      </c>
      <c r="T26" s="167">
        <v>100</v>
      </c>
      <c r="U26" s="167">
        <v>100</v>
      </c>
      <c r="V26" s="167">
        <v>100</v>
      </c>
      <c r="W26" s="167">
        <v>100</v>
      </c>
      <c r="X26" s="167">
        <v>100</v>
      </c>
      <c r="Y26" s="164"/>
    </row>
    <row r="27" spans="1:25" s="158" customFormat="1" ht="15.75" thickTop="1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174"/>
      <c r="O27" s="174"/>
      <c r="P27" s="176"/>
      <c r="Q27" s="176"/>
      <c r="R27" s="176"/>
      <c r="S27" s="176"/>
      <c r="T27" s="176"/>
      <c r="U27" s="177"/>
      <c r="V27" s="177"/>
      <c r="W27" s="177"/>
      <c r="Y27" s="163"/>
    </row>
    <row r="28" spans="1:25" s="158" customFormat="1" x14ac:dyDescent="0.25">
      <c r="A28" s="193" t="s">
        <v>378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174"/>
      <c r="O28" s="193" t="s">
        <v>379</v>
      </c>
      <c r="P28" s="176"/>
      <c r="Q28" s="176"/>
      <c r="R28" s="176"/>
      <c r="S28" s="176"/>
      <c r="T28" s="176"/>
      <c r="U28" s="177"/>
      <c r="V28" s="177"/>
      <c r="W28" s="177"/>
      <c r="Y28" s="163"/>
    </row>
    <row r="29" spans="1:25" s="158" customFormat="1" ht="15.75" thickBot="1" x14ac:dyDescent="0.3">
      <c r="B29" s="174"/>
      <c r="C29" s="174"/>
      <c r="D29" s="176"/>
      <c r="E29" s="176"/>
      <c r="F29" s="176"/>
      <c r="G29" s="176"/>
      <c r="H29" s="176"/>
      <c r="I29" s="176"/>
      <c r="J29" s="176"/>
      <c r="K29" s="176"/>
      <c r="L29" s="176"/>
      <c r="M29" s="178"/>
      <c r="N29" s="176"/>
      <c r="O29" s="174"/>
      <c r="P29" s="176"/>
      <c r="Q29" s="176"/>
      <c r="R29" s="176"/>
      <c r="S29" s="176"/>
      <c r="T29" s="176"/>
      <c r="U29" s="177"/>
      <c r="V29" s="177"/>
      <c r="W29" s="177"/>
      <c r="Y29" s="163"/>
    </row>
    <row r="30" spans="1:25" s="141" customFormat="1" ht="15.75" thickTop="1" x14ac:dyDescent="0.25">
      <c r="A30" s="142" t="s">
        <v>11</v>
      </c>
      <c r="B30" s="179" t="s">
        <v>284</v>
      </c>
      <c r="C30" s="179" t="s">
        <v>45</v>
      </c>
      <c r="D30" s="179" t="s">
        <v>44</v>
      </c>
      <c r="E30" s="179" t="s">
        <v>42</v>
      </c>
      <c r="F30" s="179" t="s">
        <v>0</v>
      </c>
      <c r="G30" s="145" t="s">
        <v>1</v>
      </c>
      <c r="H30" s="145" t="s">
        <v>2</v>
      </c>
      <c r="I30" s="143" t="s">
        <v>3</v>
      </c>
      <c r="J30" s="143" t="s">
        <v>4</v>
      </c>
      <c r="K30" s="139" t="s">
        <v>252</v>
      </c>
      <c r="L30" s="139" t="s">
        <v>270</v>
      </c>
      <c r="M30" s="144"/>
      <c r="N30" s="144"/>
      <c r="O30" s="142" t="s">
        <v>11</v>
      </c>
      <c r="P30" s="145" t="s">
        <v>284</v>
      </c>
      <c r="Q30" s="145" t="s">
        <v>45</v>
      </c>
      <c r="R30" s="145" t="s">
        <v>44</v>
      </c>
      <c r="S30" s="145" t="s">
        <v>42</v>
      </c>
      <c r="T30" s="145" t="s">
        <v>0</v>
      </c>
      <c r="U30" s="145" t="s">
        <v>1</v>
      </c>
      <c r="V30" s="145" t="s">
        <v>2</v>
      </c>
      <c r="W30" s="145" t="s">
        <v>3</v>
      </c>
      <c r="X30" s="145" t="s">
        <v>4</v>
      </c>
      <c r="Y30" s="164"/>
    </row>
    <row r="31" spans="1:25" s="141" customFormat="1" x14ac:dyDescent="0.25">
      <c r="A31" s="150" t="s">
        <v>301</v>
      </c>
      <c r="B31" s="151">
        <v>549493.44047699997</v>
      </c>
      <c r="C31" s="151">
        <v>646570.66800999991</v>
      </c>
      <c r="D31" s="151">
        <v>677436.79174233461</v>
      </c>
      <c r="E31" s="151">
        <v>810117.38783999998</v>
      </c>
      <c r="F31" s="151">
        <v>919295.61481349904</v>
      </c>
      <c r="G31" s="151">
        <v>1026456.690209</v>
      </c>
      <c r="H31" s="151">
        <v>1167265.492209</v>
      </c>
      <c r="I31" s="151">
        <v>1369755.1082630001</v>
      </c>
      <c r="J31" s="151">
        <v>1470613.2222610898</v>
      </c>
      <c r="K31" s="151">
        <v>1539633.3437352309</v>
      </c>
      <c r="L31" s="151">
        <v>1719063.0951071614</v>
      </c>
      <c r="M31" s="151"/>
      <c r="N31" s="151"/>
      <c r="O31" s="150" t="s">
        <v>301</v>
      </c>
      <c r="P31" s="153">
        <v>58.46287230813472</v>
      </c>
      <c r="Q31" s="153">
        <v>57.969694574762052</v>
      </c>
      <c r="R31" s="153">
        <v>54.059270695245054</v>
      </c>
      <c r="S31" s="153">
        <v>56.156468794738231</v>
      </c>
      <c r="T31" s="153">
        <v>59.512827753798845</v>
      </c>
      <c r="U31" s="153">
        <v>58.460923081430373</v>
      </c>
      <c r="V31" s="153">
        <v>61.047100521014627</v>
      </c>
      <c r="W31" s="153">
        <v>62.498232115482075</v>
      </c>
      <c r="X31" s="153">
        <v>62.28660912230233</v>
      </c>
    </row>
    <row r="32" spans="1:25" s="158" customFormat="1" x14ac:dyDescent="0.25">
      <c r="A32" s="160" t="s">
        <v>302</v>
      </c>
      <c r="B32" s="161">
        <v>546121.379021</v>
      </c>
      <c r="C32" s="161">
        <v>643171.94179900002</v>
      </c>
      <c r="D32" s="161">
        <v>673004.01074333466</v>
      </c>
      <c r="E32" s="161">
        <v>809350.26104700007</v>
      </c>
      <c r="F32" s="161">
        <v>918218.52674149908</v>
      </c>
      <c r="G32" s="151">
        <v>1025856.8610499999</v>
      </c>
      <c r="H32" s="151">
        <v>1166785.2609980002</v>
      </c>
      <c r="I32" s="151">
        <v>1369124.315983</v>
      </c>
      <c r="J32" s="151">
        <v>1463341.20059809</v>
      </c>
      <c r="K32" s="151">
        <v>1527453.423196231</v>
      </c>
      <c r="L32" s="151">
        <v>1707873.3890214597</v>
      </c>
      <c r="M32" s="151"/>
      <c r="N32" s="151"/>
      <c r="O32" s="160" t="s">
        <v>302</v>
      </c>
      <c r="P32" s="153">
        <v>58.104104789188213</v>
      </c>
      <c r="Q32" s="153">
        <v>57.664974410141376</v>
      </c>
      <c r="R32" s="153">
        <v>53.705535983935157</v>
      </c>
      <c r="S32" s="153">
        <v>56.103292387887414</v>
      </c>
      <c r="T32" s="153">
        <v>59.443099849225291</v>
      </c>
      <c r="U32" s="153">
        <v>58.426760347960183</v>
      </c>
      <c r="V32" s="153">
        <v>61.021984792667553</v>
      </c>
      <c r="W32" s="153">
        <v>62.469450764644776</v>
      </c>
      <c r="X32" s="153">
        <v>61.978608647401281</v>
      </c>
    </row>
    <row r="33" spans="1:24" s="158" customFormat="1" x14ac:dyDescent="0.25">
      <c r="A33" s="160" t="s">
        <v>303</v>
      </c>
      <c r="B33" s="161">
        <v>3372.0614560000004</v>
      </c>
      <c r="C33" s="161">
        <v>3398.7262110000001</v>
      </c>
      <c r="D33" s="161">
        <v>4432.7809990000005</v>
      </c>
      <c r="E33" s="161">
        <v>767.12679300000002</v>
      </c>
      <c r="F33" s="161">
        <v>1077.088072</v>
      </c>
      <c r="G33" s="151">
        <v>599.829159</v>
      </c>
      <c r="H33" s="151">
        <v>480.23121100000003</v>
      </c>
      <c r="I33" s="151">
        <v>630.79228000000001</v>
      </c>
      <c r="J33" s="151">
        <v>7272.0216629999995</v>
      </c>
      <c r="K33" s="151">
        <v>12179.920539000001</v>
      </c>
      <c r="L33" s="151">
        <v>11189.70608570175</v>
      </c>
      <c r="M33" s="151"/>
      <c r="N33" s="151"/>
      <c r="O33" s="160" t="s">
        <v>303</v>
      </c>
      <c r="P33" s="153">
        <v>0.35876751894650233</v>
      </c>
      <c r="Q33" s="153">
        <v>0.30472016462067703</v>
      </c>
      <c r="R33" s="153">
        <v>0.35373471130990036</v>
      </c>
      <c r="S33" s="153">
        <v>5.3176406850830797E-2</v>
      </c>
      <c r="T33" s="153">
        <v>6.9727904573559416E-2</v>
      </c>
      <c r="U33" s="153">
        <v>3.4162733470184753E-2</v>
      </c>
      <c r="V33" s="153">
        <v>2.5115728347083182E-2</v>
      </c>
      <c r="W33" s="153">
        <v>2.8781350837294821E-2</v>
      </c>
      <c r="X33" s="153">
        <v>0.30800047490106147</v>
      </c>
    </row>
    <row r="34" spans="1:24" s="141" customFormat="1" x14ac:dyDescent="0.25">
      <c r="A34" s="150" t="s">
        <v>304</v>
      </c>
      <c r="B34" s="151">
        <v>230929.37967499995</v>
      </c>
      <c r="C34" s="151">
        <v>197193.12528399995</v>
      </c>
      <c r="D34" s="151">
        <v>213348.76628743185</v>
      </c>
      <c r="E34" s="151">
        <v>235523.950702</v>
      </c>
      <c r="F34" s="151">
        <v>220853.07465945347</v>
      </c>
      <c r="G34" s="151">
        <v>239712.45482899999</v>
      </c>
      <c r="H34" s="151">
        <v>239057.75824</v>
      </c>
      <c r="I34" s="151">
        <v>301681.40189590998</v>
      </c>
      <c r="J34" s="151">
        <v>269386.88064392388</v>
      </c>
      <c r="K34" s="151">
        <v>294210.56357747578</v>
      </c>
      <c r="L34" s="151">
        <v>224714.53385476861</v>
      </c>
      <c r="M34" s="151"/>
      <c r="N34" s="151"/>
      <c r="O34" s="150" t="s">
        <v>304</v>
      </c>
      <c r="P34" s="153">
        <v>24.569528663375156</v>
      </c>
      <c r="Q34" s="153">
        <v>17.679777030620677</v>
      </c>
      <c r="R34" s="153">
        <v>17.025173196698251</v>
      </c>
      <c r="S34" s="153">
        <v>16.326267756423633</v>
      </c>
      <c r="T34" s="153">
        <v>14.297458596896954</v>
      </c>
      <c r="U34" s="153">
        <v>13.652608548506443</v>
      </c>
      <c r="V34" s="153">
        <v>12.502539563632247</v>
      </c>
      <c r="W34" s="153">
        <v>13.764908900047294</v>
      </c>
      <c r="X34" s="153">
        <v>11.409658966309397</v>
      </c>
    </row>
    <row r="35" spans="1:24" s="141" customFormat="1" x14ac:dyDescent="0.25">
      <c r="A35" s="150" t="s">
        <v>305</v>
      </c>
      <c r="B35" s="151">
        <v>1.7949999999999999</v>
      </c>
      <c r="C35" s="151">
        <v>55.302321999999997</v>
      </c>
      <c r="D35" s="151">
        <v>264.6481622441276</v>
      </c>
      <c r="E35" s="151">
        <v>13880.871453</v>
      </c>
      <c r="F35" s="151">
        <v>2867.0084870000001</v>
      </c>
      <c r="G35" s="151">
        <v>5672.0071150000003</v>
      </c>
      <c r="H35" s="151">
        <v>3268.1420170000001</v>
      </c>
      <c r="I35" s="151">
        <v>14326.082899999999</v>
      </c>
      <c r="J35" s="151">
        <v>32164.421182104648</v>
      </c>
      <c r="K35" s="151">
        <v>19567.852551372063</v>
      </c>
      <c r="L35" s="151">
        <v>18270.622091152069</v>
      </c>
      <c r="M35" s="151"/>
      <c r="N35" s="151"/>
      <c r="O35" s="150" t="s">
        <v>305</v>
      </c>
      <c r="P35" s="153">
        <v>1.9097744952515825E-4</v>
      </c>
      <c r="Q35" s="153">
        <v>4.9582495374899402E-3</v>
      </c>
      <c r="R35" s="153">
        <v>2.1118850963140517E-2</v>
      </c>
      <c r="S35" s="153">
        <v>0.96220712738006364</v>
      </c>
      <c r="T35" s="153">
        <v>0.18560273703701452</v>
      </c>
      <c r="U35" s="153">
        <v>0.32304409414470731</v>
      </c>
      <c r="V35" s="153">
        <v>0.17092135042147544</v>
      </c>
      <c r="W35" s="153">
        <v>0.65366053317753037</v>
      </c>
      <c r="X35" s="153">
        <v>1.3622975092897485</v>
      </c>
    </row>
    <row r="36" spans="1:24" s="141" customFormat="1" x14ac:dyDescent="0.25">
      <c r="A36" s="150" t="s">
        <v>81</v>
      </c>
      <c r="B36" s="151">
        <v>683.27613199999996</v>
      </c>
      <c r="C36" s="151">
        <v>974.63371400000005</v>
      </c>
      <c r="D36" s="151">
        <v>1012.518991</v>
      </c>
      <c r="E36" s="151">
        <v>1028.993471</v>
      </c>
      <c r="F36" s="151">
        <v>79.012501</v>
      </c>
      <c r="G36" s="151">
        <v>13084.044316</v>
      </c>
      <c r="H36" s="151">
        <v>238.09069</v>
      </c>
      <c r="I36" s="151">
        <v>840.46065299999998</v>
      </c>
      <c r="J36" s="151">
        <v>293.762542</v>
      </c>
      <c r="K36" s="151">
        <v>394.45660399999997</v>
      </c>
      <c r="L36" s="151">
        <v>270.78422404754969</v>
      </c>
      <c r="M36" s="151"/>
      <c r="N36" s="151"/>
      <c r="O36" s="150" t="s">
        <v>81</v>
      </c>
      <c r="P36" s="153">
        <v>7.2696564351406881E-2</v>
      </c>
      <c r="Q36" s="153">
        <v>8.7382897985053928E-2</v>
      </c>
      <c r="R36" s="153">
        <v>8.0798738547646562E-2</v>
      </c>
      <c r="S36" s="153">
        <v>7.1328724221400713E-2</v>
      </c>
      <c r="T36" s="153">
        <v>5.1150655856917401E-3</v>
      </c>
      <c r="U36" s="153">
        <v>0.74519004615378126</v>
      </c>
      <c r="V36" s="153">
        <v>1.2451962627663521E-2</v>
      </c>
      <c r="W36" s="153">
        <v>3.8347953337245826E-2</v>
      </c>
      <c r="X36" s="153">
        <v>1.244206998234062E-2</v>
      </c>
    </row>
    <row r="37" spans="1:24" s="141" customFormat="1" x14ac:dyDescent="0.25">
      <c r="A37" s="150" t="s">
        <v>306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40</v>
      </c>
      <c r="J37" s="151">
        <v>32.801118000000002</v>
      </c>
      <c r="K37" s="151">
        <v>95.72430700000001</v>
      </c>
      <c r="L37" s="151">
        <v>71.682472932608334</v>
      </c>
      <c r="M37" s="151"/>
      <c r="N37" s="151"/>
      <c r="O37" s="150" t="s">
        <v>306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1.8250921420468126E-3</v>
      </c>
      <c r="X37" s="153">
        <v>1.3892642774551312E-3</v>
      </c>
    </row>
    <row r="38" spans="1:24" s="141" customFormat="1" x14ac:dyDescent="0.25">
      <c r="A38" s="150" t="s">
        <v>307</v>
      </c>
      <c r="B38" s="151">
        <v>156116.81781670003</v>
      </c>
      <c r="C38" s="151">
        <v>264200.58755299996</v>
      </c>
      <c r="D38" s="151">
        <v>355335.28963463783</v>
      </c>
      <c r="E38" s="151">
        <v>371066.87024149997</v>
      </c>
      <c r="F38" s="151">
        <v>383341.43705346156</v>
      </c>
      <c r="G38" s="151">
        <v>453738.41339800006</v>
      </c>
      <c r="H38" s="151">
        <v>480661.61214300001</v>
      </c>
      <c r="I38" s="151">
        <v>457142.94713400002</v>
      </c>
      <c r="J38" s="151">
        <v>453818.47221927257</v>
      </c>
      <c r="K38" s="151">
        <v>513497.44206699997</v>
      </c>
      <c r="L38" s="151">
        <v>362261.44348368311</v>
      </c>
      <c r="M38" s="151"/>
      <c r="N38" s="151"/>
      <c r="O38" s="150" t="s">
        <v>307</v>
      </c>
      <c r="P38" s="153">
        <v>16.609911807586158</v>
      </c>
      <c r="Q38" s="153">
        <v>23.687476287871469</v>
      </c>
      <c r="R38" s="153">
        <v>28.35565892505948</v>
      </c>
      <c r="S38" s="153">
        <v>25.721957622755642</v>
      </c>
      <c r="T38" s="153">
        <v>24.816536211678425</v>
      </c>
      <c r="U38" s="153">
        <v>25.842265667682195</v>
      </c>
      <c r="V38" s="153">
        <v>25.13823800064225</v>
      </c>
      <c r="W38" s="153">
        <v>20.858200015159625</v>
      </c>
      <c r="X38" s="153">
        <v>19.221106789820372</v>
      </c>
    </row>
    <row r="39" spans="1:24" s="158" customFormat="1" x14ac:dyDescent="0.25">
      <c r="A39" s="160" t="s">
        <v>308</v>
      </c>
      <c r="B39" s="161">
        <v>80516.095591000019</v>
      </c>
      <c r="C39" s="161">
        <v>143570.562019</v>
      </c>
      <c r="D39" s="161">
        <v>197791.14438632375</v>
      </c>
      <c r="E39" s="161">
        <v>221367.623483</v>
      </c>
      <c r="F39" s="161">
        <v>236171.90113975457</v>
      </c>
      <c r="G39" s="151">
        <v>304341.99818900001</v>
      </c>
      <c r="H39" s="151">
        <v>342218.53753200005</v>
      </c>
      <c r="I39" s="151">
        <v>338860.78343000001</v>
      </c>
      <c r="J39" s="151">
        <v>397262.95493127254</v>
      </c>
      <c r="K39" s="151">
        <v>552179.07021137385</v>
      </c>
      <c r="L39" s="151">
        <v>408332.58826451242</v>
      </c>
      <c r="M39" s="151"/>
      <c r="N39" s="151"/>
      <c r="O39" s="160" t="s">
        <v>308</v>
      </c>
      <c r="P39" s="153">
        <v>8.5664393212774499</v>
      </c>
      <c r="Q39" s="153">
        <v>12.872129903114693</v>
      </c>
      <c r="R39" s="153">
        <v>15.783679224156286</v>
      </c>
      <c r="S39" s="153">
        <v>15.344966330661759</v>
      </c>
      <c r="T39" s="153">
        <v>15.289159924545997</v>
      </c>
      <c r="U39" s="153">
        <v>17.333526408165596</v>
      </c>
      <c r="V39" s="153">
        <v>17.897770130541982</v>
      </c>
      <c r="W39" s="153">
        <v>15.461303827147995</v>
      </c>
      <c r="X39" s="153">
        <v>16.825744538411303</v>
      </c>
    </row>
    <row r="40" spans="1:24" s="158" customFormat="1" x14ac:dyDescent="0.25">
      <c r="A40" s="160" t="s">
        <v>309</v>
      </c>
      <c r="B40" s="161">
        <v>75600.72222570001</v>
      </c>
      <c r="C40" s="161">
        <v>120630.02553399997</v>
      </c>
      <c r="D40" s="161">
        <v>157544.14524831407</v>
      </c>
      <c r="E40" s="161">
        <v>149699.2467585</v>
      </c>
      <c r="F40" s="161">
        <v>147169.53591370702</v>
      </c>
      <c r="G40" s="151">
        <v>149396.415209</v>
      </c>
      <c r="H40" s="151">
        <v>138443.07461100002</v>
      </c>
      <c r="I40" s="151">
        <v>118282.16370400001</v>
      </c>
      <c r="J40" s="151">
        <v>56555.517288000003</v>
      </c>
      <c r="K40" s="151">
        <v>62127.585410661508</v>
      </c>
      <c r="L40" s="151">
        <v>44059.032595892881</v>
      </c>
      <c r="M40" s="151"/>
      <c r="N40" s="151"/>
      <c r="O40" s="160" t="s">
        <v>309</v>
      </c>
      <c r="P40" s="153">
        <v>8.0434724863087084</v>
      </c>
      <c r="Q40" s="153">
        <v>10.815346384756776</v>
      </c>
      <c r="R40" s="153">
        <v>12.571979700903194</v>
      </c>
      <c r="S40" s="153">
        <v>10.376991292093884</v>
      </c>
      <c r="T40" s="153">
        <v>9.5273762871324301</v>
      </c>
      <c r="U40" s="153">
        <v>8.5087392595165969</v>
      </c>
      <c r="V40" s="153">
        <v>7.2404678701002743</v>
      </c>
      <c r="W40" s="153">
        <v>5.3968961880116284</v>
      </c>
      <c r="X40" s="153">
        <v>2.3953622514090682</v>
      </c>
    </row>
    <row r="41" spans="1:24" s="141" customFormat="1" x14ac:dyDescent="0.25">
      <c r="A41" s="150" t="s">
        <v>21</v>
      </c>
      <c r="B41" s="151">
        <v>1051.022391</v>
      </c>
      <c r="C41" s="151">
        <v>2399.5707700000003</v>
      </c>
      <c r="D41" s="151">
        <v>2176.7105346956355</v>
      </c>
      <c r="E41" s="151">
        <v>6979.0942459999997</v>
      </c>
      <c r="F41" s="151">
        <v>6311.961640542504</v>
      </c>
      <c r="G41" s="151">
        <v>5399.9785670000001</v>
      </c>
      <c r="H41" s="151">
        <v>7225.2035820000001</v>
      </c>
      <c r="I41" s="151">
        <v>8255.0173909999994</v>
      </c>
      <c r="J41" s="151">
        <v>107626.62709942758</v>
      </c>
      <c r="K41" s="151">
        <v>141828.84643312989</v>
      </c>
      <c r="L41" s="151">
        <v>97287.757188945499</v>
      </c>
      <c r="M41" s="151"/>
      <c r="N41" s="151"/>
      <c r="O41" s="150" t="s">
        <v>21</v>
      </c>
      <c r="P41" s="153">
        <v>0.11182260480613573</v>
      </c>
      <c r="Q41" s="153">
        <v>0.21513871805467558</v>
      </c>
      <c r="R41" s="153">
        <v>0.17370090531643234</v>
      </c>
      <c r="S41" s="153">
        <v>0.4837833308158071</v>
      </c>
      <c r="T41" s="153">
        <v>0.40862012158994115</v>
      </c>
      <c r="U41" s="153">
        <v>0.30755095140203281</v>
      </c>
      <c r="V41" s="153">
        <v>0.37787267104112554</v>
      </c>
      <c r="W41" s="153">
        <v>0.37665418431934705</v>
      </c>
      <c r="X41" s="153">
        <v>4.5584369512105987</v>
      </c>
    </row>
    <row r="42" spans="1:24" s="141" customFormat="1" x14ac:dyDescent="0.25">
      <c r="A42" s="150" t="s">
        <v>310</v>
      </c>
      <c r="B42" s="151">
        <v>1625.8141949999999</v>
      </c>
      <c r="C42" s="151">
        <v>3965.9098289999997</v>
      </c>
      <c r="D42" s="151">
        <v>3562.4017859999999</v>
      </c>
      <c r="E42" s="151">
        <v>4010.2559590000001</v>
      </c>
      <c r="F42" s="151">
        <v>11953.511504999999</v>
      </c>
      <c r="G42" s="151">
        <v>1278.743829</v>
      </c>
      <c r="H42" s="151">
        <v>14357.300433</v>
      </c>
      <c r="I42" s="151">
        <v>39629.1489</v>
      </c>
      <c r="J42" s="151">
        <v>27106.166955219869</v>
      </c>
      <c r="K42" s="151">
        <v>28076.029202000002</v>
      </c>
      <c r="L42" s="151">
        <v>20149.233617648631</v>
      </c>
      <c r="M42" s="151"/>
      <c r="N42" s="151"/>
      <c r="O42" s="150" t="s">
        <v>310</v>
      </c>
      <c r="P42" s="153">
        <v>0.17297707429687925</v>
      </c>
      <c r="Q42" s="153">
        <v>0.35557224116857256</v>
      </c>
      <c r="R42" s="153">
        <v>0.28427868816999124</v>
      </c>
      <c r="S42" s="153">
        <v>0.27798664366524428</v>
      </c>
      <c r="T42" s="153">
        <v>0.77383951341314683</v>
      </c>
      <c r="U42" s="153">
        <v>7.2829711512525042E-2</v>
      </c>
      <c r="V42" s="153">
        <v>0.75087593062061053</v>
      </c>
      <c r="W42" s="153">
        <v>1.8081712063348274</v>
      </c>
      <c r="X42" s="153">
        <v>1.1480593268077535</v>
      </c>
    </row>
    <row r="43" spans="1:24" s="158" customFormat="1" x14ac:dyDescent="0.25">
      <c r="A43" s="160" t="s">
        <v>311</v>
      </c>
      <c r="B43" s="161">
        <v>0</v>
      </c>
      <c r="C43" s="161">
        <v>0.6</v>
      </c>
      <c r="D43" s="161">
        <v>3.1</v>
      </c>
      <c r="E43" s="161">
        <v>3</v>
      </c>
      <c r="F43" s="161">
        <v>3800.7308950000001</v>
      </c>
      <c r="G43" s="151">
        <v>16.354637</v>
      </c>
      <c r="H43" s="151">
        <v>2.64</v>
      </c>
      <c r="I43" s="151">
        <v>657.65219400000001</v>
      </c>
      <c r="J43" s="151">
        <v>6.3</v>
      </c>
      <c r="K43" s="151">
        <v>33.981000000000002</v>
      </c>
      <c r="L43" s="151">
        <v>23.157225748091292</v>
      </c>
      <c r="M43" s="151"/>
      <c r="N43" s="151"/>
      <c r="O43" s="160" t="s">
        <v>311</v>
      </c>
      <c r="P43" s="153">
        <v>0</v>
      </c>
      <c r="Q43" s="153">
        <v>5.3794300400152528E-5</v>
      </c>
      <c r="R43" s="153">
        <v>2.4737915211874224E-4</v>
      </c>
      <c r="S43" s="153">
        <v>2.0795678368711648E-4</v>
      </c>
      <c r="T43" s="153">
        <v>0.24604951818307674</v>
      </c>
      <c r="U43" s="153">
        <v>9.3146372837906995E-4</v>
      </c>
      <c r="V43" s="153">
        <v>1.3806999902865456E-4</v>
      </c>
      <c r="W43" s="153">
        <v>3.0006896286731151E-2</v>
      </c>
      <c r="X43" s="153">
        <v>2.6683129971262953E-4</v>
      </c>
    </row>
    <row r="44" spans="1:24" s="158" customFormat="1" x14ac:dyDescent="0.25">
      <c r="A44" s="160" t="s">
        <v>312</v>
      </c>
      <c r="B44" s="161">
        <v>1625.8141949999999</v>
      </c>
      <c r="C44" s="161">
        <v>3965.3098289999998</v>
      </c>
      <c r="D44" s="161">
        <v>3559.301786</v>
      </c>
      <c r="E44" s="161">
        <v>4007.2559590000001</v>
      </c>
      <c r="F44" s="161">
        <v>8152.7806099999998</v>
      </c>
      <c r="G44" s="151">
        <v>11719.719516000001</v>
      </c>
      <c r="H44" s="151">
        <v>14354.660433000001</v>
      </c>
      <c r="I44" s="151">
        <v>38971.496705999998</v>
      </c>
      <c r="J44" s="151">
        <v>27099.86695521987</v>
      </c>
      <c r="K44" s="151">
        <v>34075.9813625772</v>
      </c>
      <c r="L44" s="151">
        <v>25597.3311424352</v>
      </c>
      <c r="M44" s="151"/>
      <c r="N44" s="151"/>
      <c r="O44" s="160" t="s">
        <v>312</v>
      </c>
      <c r="P44" s="153">
        <v>0.17297707429687925</v>
      </c>
      <c r="Q44" s="153">
        <v>0.35551844686817241</v>
      </c>
      <c r="R44" s="153">
        <v>0.28403130901787249</v>
      </c>
      <c r="S44" s="153">
        <v>0.27777868688155716</v>
      </c>
      <c r="T44" s="153">
        <v>0.5277899952300702</v>
      </c>
      <c r="U44" s="153">
        <v>0.66748614695210362</v>
      </c>
      <c r="V44" s="153">
        <v>0.75073786062158188</v>
      </c>
      <c r="W44" s="153">
        <v>1.7781643100480959</v>
      </c>
      <c r="X44" s="153">
        <v>1.147792495508041</v>
      </c>
    </row>
    <row r="45" spans="1:24" s="158" customFormat="1" x14ac:dyDescent="0.25">
      <c r="A45" s="160"/>
      <c r="B45" s="161"/>
      <c r="C45" s="161"/>
      <c r="D45" s="161"/>
      <c r="E45" s="161"/>
      <c r="F45" s="161"/>
      <c r="G45" s="151"/>
      <c r="H45" s="151"/>
      <c r="I45" s="151"/>
      <c r="J45" s="151"/>
      <c r="K45" s="151"/>
      <c r="L45" s="151"/>
      <c r="M45" s="151"/>
      <c r="N45" s="151"/>
      <c r="O45" s="160"/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</row>
    <row r="46" spans="1:24" s="141" customFormat="1" ht="15.75" thickBot="1" x14ac:dyDescent="0.3">
      <c r="A46" s="166" t="s">
        <v>117</v>
      </c>
      <c r="B46" s="167">
        <v>939901.54568670015</v>
      </c>
      <c r="C46" s="167">
        <v>1115359.797482</v>
      </c>
      <c r="D46" s="167">
        <v>1253137.1271383441</v>
      </c>
      <c r="E46" s="167">
        <v>1442607.4239124996</v>
      </c>
      <c r="F46" s="167">
        <v>1544701.6206599562</v>
      </c>
      <c r="G46" s="167">
        <v>1755799.6625869998</v>
      </c>
      <c r="H46" s="167">
        <v>1912073.599314</v>
      </c>
      <c r="I46" s="167">
        <v>2191670.1671369104</v>
      </c>
      <c r="J46" s="167">
        <v>2361042.3540210384</v>
      </c>
      <c r="K46" s="167">
        <v>2644147.4051928213</v>
      </c>
      <c r="L46" s="167">
        <v>2537690.5841675969</v>
      </c>
      <c r="M46" s="151"/>
      <c r="N46" s="151"/>
      <c r="O46" s="166" t="s">
        <v>117</v>
      </c>
      <c r="P46" s="167">
        <v>100</v>
      </c>
      <c r="Q46" s="167">
        <v>100</v>
      </c>
      <c r="R46" s="167">
        <v>100</v>
      </c>
      <c r="S46" s="167">
        <v>100</v>
      </c>
      <c r="T46" s="167">
        <v>100</v>
      </c>
      <c r="U46" s="167">
        <v>100</v>
      </c>
      <c r="V46" s="167">
        <v>100</v>
      </c>
      <c r="W46" s="167">
        <v>100</v>
      </c>
      <c r="X46" s="167">
        <v>100</v>
      </c>
    </row>
    <row r="47" spans="1:24" s="158" customFormat="1" ht="15.75" thickTop="1" x14ac:dyDescent="0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6"/>
      <c r="N47" s="176"/>
      <c r="O47" s="174"/>
      <c r="P47" s="176"/>
      <c r="Q47" s="176"/>
      <c r="R47" s="176"/>
      <c r="S47" s="176"/>
      <c r="T47" s="176"/>
      <c r="U47" s="177"/>
      <c r="V47" s="177"/>
      <c r="W47" s="177"/>
    </row>
    <row r="48" spans="1:24" s="158" customFormat="1" x14ac:dyDescent="0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6"/>
      <c r="N48" s="176"/>
      <c r="O48" s="174"/>
      <c r="P48" s="176"/>
      <c r="Q48" s="176"/>
      <c r="R48" s="176"/>
      <c r="S48" s="176"/>
      <c r="T48" s="176"/>
      <c r="U48" s="177"/>
      <c r="V48" s="177"/>
      <c r="W48" s="177"/>
    </row>
    <row r="49" spans="1:24" s="158" customFormat="1" ht="15.75" thickBot="1" x14ac:dyDescent="0.3">
      <c r="A49" s="174" t="s">
        <v>380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6"/>
      <c r="N49" s="176"/>
      <c r="O49" s="174" t="s">
        <v>381</v>
      </c>
      <c r="P49" s="176"/>
      <c r="Q49" s="176"/>
      <c r="R49" s="176"/>
      <c r="S49" s="176"/>
      <c r="T49" s="176"/>
      <c r="U49" s="177"/>
      <c r="V49" s="177"/>
      <c r="W49" s="177"/>
    </row>
    <row r="50" spans="1:24" s="158" customFormat="1" ht="15.75" thickTop="1" x14ac:dyDescent="0.25">
      <c r="A50" s="142"/>
      <c r="B50" s="142" t="s">
        <v>284</v>
      </c>
      <c r="C50" s="142" t="s">
        <v>45</v>
      </c>
      <c r="D50" s="142" t="s">
        <v>44</v>
      </c>
      <c r="E50" s="142" t="s">
        <v>42</v>
      </c>
      <c r="F50" s="142" t="s">
        <v>0</v>
      </c>
      <c r="G50" s="145" t="s">
        <v>1</v>
      </c>
      <c r="H50" s="145" t="s">
        <v>2</v>
      </c>
      <c r="I50" s="143" t="s">
        <v>3</v>
      </c>
      <c r="J50" s="143" t="s">
        <v>4</v>
      </c>
      <c r="K50" s="139" t="s">
        <v>252</v>
      </c>
      <c r="L50" s="139" t="s">
        <v>270</v>
      </c>
      <c r="M50" s="144"/>
      <c r="N50" s="144"/>
      <c r="O50" s="142"/>
      <c r="P50" s="145" t="s">
        <v>284</v>
      </c>
      <c r="Q50" s="145" t="s">
        <v>45</v>
      </c>
      <c r="R50" s="145" t="s">
        <v>44</v>
      </c>
      <c r="S50" s="145" t="s">
        <v>42</v>
      </c>
      <c r="T50" s="145" t="s">
        <v>0</v>
      </c>
      <c r="U50" s="145" t="s">
        <v>1</v>
      </c>
      <c r="V50" s="145" t="s">
        <v>2</v>
      </c>
      <c r="W50" s="145" t="s">
        <v>3</v>
      </c>
      <c r="X50" s="145" t="s">
        <v>4</v>
      </c>
    </row>
    <row r="51" spans="1:24" s="141" customFormat="1" x14ac:dyDescent="0.25">
      <c r="A51" s="150" t="s">
        <v>314</v>
      </c>
      <c r="B51" s="150">
        <v>25704.043217000006</v>
      </c>
      <c r="C51" s="150">
        <v>32005.363107999998</v>
      </c>
      <c r="D51" s="150">
        <v>104430.40353986462</v>
      </c>
      <c r="E51" s="150">
        <v>82761.378605999998</v>
      </c>
      <c r="F51" s="150">
        <v>131682.0019848214</v>
      </c>
      <c r="G51" s="151">
        <v>136527.63776499999</v>
      </c>
      <c r="H51" s="151">
        <v>160589.40380462</v>
      </c>
      <c r="I51" s="151">
        <v>188339.49370699999</v>
      </c>
      <c r="J51" s="151">
        <v>266372.19959892984</v>
      </c>
      <c r="K51" s="151">
        <v>207566.59113569549</v>
      </c>
      <c r="L51" s="151">
        <v>296268.43299458659</v>
      </c>
      <c r="M51" s="151"/>
      <c r="N51" s="151"/>
      <c r="O51" s="150" t="s">
        <v>314</v>
      </c>
      <c r="P51" s="153">
        <v>100</v>
      </c>
      <c r="Q51" s="153">
        <v>100</v>
      </c>
      <c r="R51" s="153">
        <v>100</v>
      </c>
      <c r="S51" s="151">
        <v>100</v>
      </c>
      <c r="T51" s="151">
        <v>100</v>
      </c>
      <c r="U51" s="151">
        <v>100</v>
      </c>
      <c r="V51" s="151">
        <v>100</v>
      </c>
      <c r="W51" s="151">
        <v>100</v>
      </c>
      <c r="X51" s="151">
        <v>100</v>
      </c>
    </row>
    <row r="52" spans="1:24" s="141" customFormat="1" x14ac:dyDescent="0.25">
      <c r="A52" s="150" t="s">
        <v>317</v>
      </c>
      <c r="B52" s="150">
        <v>22397.311978999998</v>
      </c>
      <c r="C52" s="150">
        <v>28176.365805000001</v>
      </c>
      <c r="D52" s="150">
        <v>89133.995581944357</v>
      </c>
      <c r="E52" s="150">
        <v>73212.202955999994</v>
      </c>
      <c r="F52" s="150">
        <v>116964.7964158214</v>
      </c>
      <c r="G52" s="151">
        <v>111055.46225899999</v>
      </c>
      <c r="H52" s="151">
        <v>144789.95194961998</v>
      </c>
      <c r="I52" s="151">
        <v>140949.48294500003</v>
      </c>
      <c r="J52" s="151">
        <v>207268.60715937521</v>
      </c>
      <c r="K52" s="151">
        <v>152602.42685105704</v>
      </c>
      <c r="L52" s="151">
        <v>214536.8556647306</v>
      </c>
      <c r="M52" s="151"/>
      <c r="N52" s="151"/>
      <c r="O52" s="150" t="s">
        <v>317</v>
      </c>
      <c r="P52" s="153">
        <v>87.13536539724997</v>
      </c>
      <c r="Q52" s="153">
        <v>88.03638849501786</v>
      </c>
      <c r="R52" s="153">
        <v>85.352533898730826</v>
      </c>
      <c r="S52" s="153">
        <v>88.461797264808112</v>
      </c>
      <c r="T52" s="153">
        <v>88.823677232142614</v>
      </c>
      <c r="U52" s="153">
        <v>81.342843161291398</v>
      </c>
      <c r="V52" s="153">
        <v>90.161585085512669</v>
      </c>
      <c r="W52" s="153">
        <v>74.837985475460258</v>
      </c>
      <c r="X52" s="151">
        <v>77.811651317763079</v>
      </c>
    </row>
    <row r="53" spans="1:24" s="158" customFormat="1" x14ac:dyDescent="0.25">
      <c r="A53" s="160" t="s">
        <v>318</v>
      </c>
      <c r="B53" s="160">
        <v>1295.8639049999999</v>
      </c>
      <c r="C53" s="160">
        <v>1854.7926149999998</v>
      </c>
      <c r="D53" s="160">
        <v>5433.1927910000004</v>
      </c>
      <c r="E53" s="160">
        <v>6958.7387049999998</v>
      </c>
      <c r="F53" s="160">
        <v>16435.57447</v>
      </c>
      <c r="G53" s="161">
        <v>13999.688145999999</v>
      </c>
      <c r="H53" s="161">
        <v>14668.752941000001</v>
      </c>
      <c r="I53" s="151">
        <v>19195.435821999999</v>
      </c>
      <c r="J53" s="151">
        <v>11969.082651850091</v>
      </c>
      <c r="K53" s="151">
        <v>4839.7857490000006</v>
      </c>
      <c r="L53" s="151">
        <v>7229.6209744147118</v>
      </c>
      <c r="M53" s="151"/>
      <c r="N53" s="151"/>
      <c r="O53" s="160" t="s">
        <v>318</v>
      </c>
      <c r="P53" s="153">
        <v>5.0414788601932798</v>
      </c>
      <c r="Q53" s="153">
        <v>5.7952556536888018</v>
      </c>
      <c r="R53" s="153">
        <v>5.2026925175348637</v>
      </c>
      <c r="S53" s="153">
        <v>8.4081957335779673</v>
      </c>
      <c r="T53" s="153">
        <v>12.481261085242675</v>
      </c>
      <c r="U53" s="153">
        <v>10.254105597356887</v>
      </c>
      <c r="V53" s="153">
        <v>9.1343218129426766</v>
      </c>
      <c r="W53" s="153">
        <v>10.191933430522207</v>
      </c>
      <c r="X53" s="151">
        <v>4.4933678025978869</v>
      </c>
    </row>
    <row r="54" spans="1:24" s="158" customFormat="1" x14ac:dyDescent="0.25">
      <c r="A54" s="160" t="s">
        <v>319</v>
      </c>
      <c r="B54" s="160">
        <v>8108.6025990000016</v>
      </c>
      <c r="C54" s="160">
        <v>12014.053473999998</v>
      </c>
      <c r="D54" s="160">
        <v>16570.102851031836</v>
      </c>
      <c r="E54" s="160">
        <v>27603.550192999999</v>
      </c>
      <c r="F54" s="160">
        <v>43697.534996790404</v>
      </c>
      <c r="G54" s="161">
        <v>53747.669461000005</v>
      </c>
      <c r="H54" s="161">
        <v>66632.285846999992</v>
      </c>
      <c r="I54" s="151">
        <v>74018.309848000004</v>
      </c>
      <c r="J54" s="151">
        <v>71229.429675633161</v>
      </c>
      <c r="K54" s="151">
        <v>62506.772820942031</v>
      </c>
      <c r="L54" s="151">
        <v>92864.740053246613</v>
      </c>
      <c r="M54" s="151"/>
      <c r="N54" s="151"/>
      <c r="O54" s="160" t="s">
        <v>319</v>
      </c>
      <c r="P54" s="153">
        <v>31.546019941474331</v>
      </c>
      <c r="Q54" s="153">
        <v>37.537625908068478</v>
      </c>
      <c r="R54" s="153">
        <v>15.867125175578265</v>
      </c>
      <c r="S54" s="153">
        <v>33.353178327794083</v>
      </c>
      <c r="T54" s="153">
        <v>33.184136281454236</v>
      </c>
      <c r="U54" s="153">
        <v>39.367611086565411</v>
      </c>
      <c r="V54" s="153">
        <v>41.492330296006145</v>
      </c>
      <c r="W54" s="153">
        <v>39.300471924996458</v>
      </c>
      <c r="X54" s="151">
        <v>26.740564436859998</v>
      </c>
    </row>
    <row r="55" spans="1:24" s="158" customFormat="1" x14ac:dyDescent="0.25">
      <c r="A55" s="160" t="s">
        <v>320</v>
      </c>
      <c r="B55" s="160">
        <v>12992.845474999998</v>
      </c>
      <c r="C55" s="160">
        <v>14307.519715999999</v>
      </c>
      <c r="D55" s="160">
        <v>67130.699939912505</v>
      </c>
      <c r="E55" s="160">
        <v>38649.914057999995</v>
      </c>
      <c r="F55" s="160">
        <v>56831.686949031005</v>
      </c>
      <c r="G55" s="161">
        <v>43308.104651999995</v>
      </c>
      <c r="H55" s="161">
        <v>63488.913161619996</v>
      </c>
      <c r="I55" s="151">
        <v>47735.737274999999</v>
      </c>
      <c r="J55" s="151">
        <v>124070.09483189193</v>
      </c>
      <c r="K55" s="151">
        <v>85255.868281114992</v>
      </c>
      <c r="L55" s="151">
        <v>114442.49463706928</v>
      </c>
      <c r="M55" s="151"/>
      <c r="N55" s="151"/>
      <c r="O55" s="160" t="s">
        <v>320</v>
      </c>
      <c r="P55" s="153">
        <v>50.547866595582356</v>
      </c>
      <c r="Q55" s="153">
        <v>44.70350693326057</v>
      </c>
      <c r="R55" s="153">
        <v>64.282716205617689</v>
      </c>
      <c r="S55" s="153">
        <v>46.700423203436067</v>
      </c>
      <c r="T55" s="153">
        <v>43.158279865445721</v>
      </c>
      <c r="U55" s="153">
        <v>31.721126477369104</v>
      </c>
      <c r="V55" s="153">
        <v>39.534932976563852</v>
      </c>
      <c r="W55" s="153">
        <v>25.345580119941573</v>
      </c>
      <c r="X55" s="151">
        <v>46.577719078305194</v>
      </c>
    </row>
    <row r="56" spans="1:24" s="158" customFormat="1" x14ac:dyDescent="0.25">
      <c r="A56" s="160"/>
      <c r="B56" s="160"/>
      <c r="C56" s="160"/>
      <c r="D56" s="160"/>
      <c r="E56" s="160"/>
      <c r="F56" s="160"/>
      <c r="G56" s="151"/>
      <c r="H56" s="151"/>
      <c r="I56" s="151">
        <v>0</v>
      </c>
      <c r="J56" s="151">
        <v>0</v>
      </c>
      <c r="K56" s="151">
        <v>0</v>
      </c>
      <c r="L56" s="151">
        <v>0</v>
      </c>
      <c r="M56" s="151"/>
      <c r="N56" s="151"/>
      <c r="O56" s="160"/>
      <c r="P56" s="153"/>
      <c r="Q56" s="153"/>
      <c r="R56" s="153"/>
      <c r="S56" s="153"/>
      <c r="T56" s="153"/>
      <c r="U56" s="153"/>
      <c r="V56" s="153"/>
      <c r="W56" s="153"/>
      <c r="X56" s="151"/>
    </row>
    <row r="57" spans="1:24" s="141" customFormat="1" x14ac:dyDescent="0.25">
      <c r="A57" s="150" t="s">
        <v>321</v>
      </c>
      <c r="B57" s="150">
        <v>3262.3789269999997</v>
      </c>
      <c r="C57" s="150">
        <v>1560.6629860000003</v>
      </c>
      <c r="D57" s="150">
        <v>4606.941264000001</v>
      </c>
      <c r="E57" s="150">
        <v>-1065.0689609999999</v>
      </c>
      <c r="F57" s="150">
        <v>2820.17965</v>
      </c>
      <c r="G57" s="151">
        <v>5400.5319899999995</v>
      </c>
      <c r="H57" s="151">
        <v>13007.935074000001</v>
      </c>
      <c r="I57" s="151">
        <v>12470.137188000001</v>
      </c>
      <c r="J57" s="151">
        <v>19594.630898080744</v>
      </c>
      <c r="K57" s="151">
        <v>15570.825236777404</v>
      </c>
      <c r="L57" s="151">
        <v>26401.379030206183</v>
      </c>
      <c r="M57" s="151"/>
      <c r="N57" s="151"/>
      <c r="O57" s="150" t="s">
        <v>321</v>
      </c>
      <c r="P57" s="153">
        <v>12.692084663327771</v>
      </c>
      <c r="Q57" s="153">
        <v>4.8762545850007868</v>
      </c>
      <c r="R57" s="153">
        <v>4.4114942658833787</v>
      </c>
      <c r="S57" s="153">
        <v>-1.2869154416463346</v>
      </c>
      <c r="T57" s="153">
        <v>2.1416591542442331</v>
      </c>
      <c r="U57" s="153">
        <v>3.9556327776620126</v>
      </c>
      <c r="V57" s="153">
        <v>8.1001204100776274</v>
      </c>
      <c r="W57" s="153">
        <v>6.6210952055546084</v>
      </c>
      <c r="X57" s="151">
        <v>7.3561095818497222</v>
      </c>
    </row>
    <row r="58" spans="1:24" s="158" customFormat="1" x14ac:dyDescent="0.25">
      <c r="A58" s="160" t="s">
        <v>322</v>
      </c>
      <c r="B58" s="160">
        <v>2162.8694870000004</v>
      </c>
      <c r="C58" s="160">
        <v>768.42174099999988</v>
      </c>
      <c r="D58" s="160">
        <v>1160.161505</v>
      </c>
      <c r="E58" s="160">
        <v>-4858.0108569999993</v>
      </c>
      <c r="F58" s="160">
        <v>1257.180204</v>
      </c>
      <c r="G58" s="151">
        <v>2951.3793349999996</v>
      </c>
      <c r="H58" s="151">
        <v>4600.6148779999994</v>
      </c>
      <c r="I58" s="151">
        <v>4035.4463330000003</v>
      </c>
      <c r="J58" s="151">
        <v>6081.7025997890814</v>
      </c>
      <c r="K58" s="151">
        <v>8667.6091799999995</v>
      </c>
      <c r="L58" s="151">
        <v>13868.646999797726</v>
      </c>
      <c r="M58" s="151"/>
      <c r="N58" s="151"/>
      <c r="O58" s="160" t="s">
        <v>322</v>
      </c>
      <c r="P58" s="153">
        <v>8.4145107784814677</v>
      </c>
      <c r="Q58" s="153">
        <v>2.4009155540807683</v>
      </c>
      <c r="R58" s="153">
        <v>1.1109422789476506</v>
      </c>
      <c r="S58" s="153">
        <v>-5.8699008388047869</v>
      </c>
      <c r="T58" s="153">
        <v>0.95470921238341411</v>
      </c>
      <c r="U58" s="153">
        <v>2.1617449648400866</v>
      </c>
      <c r="V58" s="153">
        <v>2.8648309097637012</v>
      </c>
      <c r="W58" s="153">
        <v>2.1426447812788272</v>
      </c>
      <c r="X58" s="151">
        <v>2.2831596574064985</v>
      </c>
    </row>
    <row r="59" spans="1:24" s="158" customFormat="1" x14ac:dyDescent="0.25">
      <c r="A59" s="160" t="s">
        <v>323</v>
      </c>
      <c r="B59" s="160">
        <v>1099.50944</v>
      </c>
      <c r="C59" s="160">
        <v>792.24124499999994</v>
      </c>
      <c r="D59" s="160">
        <v>3446.7797590000009</v>
      </c>
      <c r="E59" s="160">
        <v>3792.9418960000003</v>
      </c>
      <c r="F59" s="160">
        <v>1562.9994459999998</v>
      </c>
      <c r="G59" s="151">
        <v>2449.1526549999999</v>
      </c>
      <c r="H59" s="151">
        <v>8407.3201960000006</v>
      </c>
      <c r="I59" s="151">
        <v>8434.6908549999989</v>
      </c>
      <c r="J59" s="151">
        <v>13512.928298291663</v>
      </c>
      <c r="K59" s="151">
        <v>6903.2160567774063</v>
      </c>
      <c r="L59" s="151">
        <v>12532.732030408457</v>
      </c>
      <c r="M59" s="151"/>
      <c r="N59" s="151"/>
      <c r="O59" s="160" t="s">
        <v>323</v>
      </c>
      <c r="P59" s="153">
        <v>4.2775738848463041</v>
      </c>
      <c r="Q59" s="153">
        <v>2.4753390309200176</v>
      </c>
      <c r="R59" s="153">
        <v>3.3005519869357283</v>
      </c>
      <c r="S59" s="153">
        <v>4.5829853971584535</v>
      </c>
      <c r="T59" s="153">
        <v>1.1869499418608189</v>
      </c>
      <c r="U59" s="153">
        <v>1.7938878128219256</v>
      </c>
      <c r="V59" s="153">
        <v>5.2352895003139244</v>
      </c>
      <c r="W59" s="153">
        <v>4.4784504242757812</v>
      </c>
      <c r="X59" s="151">
        <v>5.0729499244432228</v>
      </c>
    </row>
    <row r="60" spans="1:24" s="141" customFormat="1" x14ac:dyDescent="0.25">
      <c r="A60" s="150" t="s">
        <v>188</v>
      </c>
      <c r="B60" s="150">
        <v>3586.9993930000001</v>
      </c>
      <c r="C60" s="150">
        <v>3804.6928160000007</v>
      </c>
      <c r="D60" s="150">
        <v>4992.5917769999996</v>
      </c>
      <c r="E60" s="150">
        <v>7683.6541219999999</v>
      </c>
      <c r="F60" s="150">
        <v>10416.793432999999</v>
      </c>
      <c r="G60" s="151">
        <v>19617.099943999998</v>
      </c>
      <c r="H60" s="151">
        <v>2045.5175389999999</v>
      </c>
      <c r="I60" s="151">
        <v>33213.010985000001</v>
      </c>
      <c r="J60" s="151">
        <v>39129.793216473903</v>
      </c>
      <c r="K60" s="151">
        <v>30654.141346</v>
      </c>
      <c r="L60" s="151">
        <v>47009.414022875229</v>
      </c>
      <c r="M60" s="151"/>
      <c r="N60" s="151"/>
      <c r="O60" s="150" t="s">
        <v>188</v>
      </c>
      <c r="P60" s="153">
        <v>13.955000630514228</v>
      </c>
      <c r="Q60" s="153">
        <v>11.887672710230827</v>
      </c>
      <c r="R60" s="153">
        <v>4.7807837638912867</v>
      </c>
      <c r="S60" s="153">
        <v>9.2841060062319372</v>
      </c>
      <c r="T60" s="153">
        <v>7.9105673334163864</v>
      </c>
      <c r="U60" s="153">
        <v>14.368592517337911</v>
      </c>
      <c r="V60" s="153">
        <v>1.2737562320666342</v>
      </c>
      <c r="W60" s="153">
        <v>17.634650243177106</v>
      </c>
      <c r="X60" s="151">
        <v>14.689893793492971</v>
      </c>
    </row>
    <row r="61" spans="1:24" s="141" customFormat="1" x14ac:dyDescent="0.25">
      <c r="A61" s="150" t="s">
        <v>324</v>
      </c>
      <c r="B61" s="150">
        <v>15.903189000000001</v>
      </c>
      <c r="C61" s="150">
        <v>100.35825</v>
      </c>
      <c r="D61" s="150">
        <v>271.185429</v>
      </c>
      <c r="E61" s="150">
        <v>2289.5116089999997</v>
      </c>
      <c r="F61" s="150">
        <v>42.502869000000032</v>
      </c>
      <c r="G61" s="151">
        <v>20157.197087999997</v>
      </c>
      <c r="H61" s="151">
        <v>857.83740799999998</v>
      </c>
      <c r="I61" s="151">
        <v>708.81510500000002</v>
      </c>
      <c r="J61" s="151">
        <v>1021.6777519999999</v>
      </c>
      <c r="K61" s="151">
        <v>1.048719</v>
      </c>
      <c r="L61" s="151">
        <v>0.97649707292280929</v>
      </c>
      <c r="M61" s="151"/>
      <c r="N61" s="151"/>
      <c r="O61" s="150" t="s">
        <v>324</v>
      </c>
      <c r="P61" s="153">
        <v>6.1870379168527195E-2</v>
      </c>
      <c r="Q61" s="153">
        <v>0.31356697832593766</v>
      </c>
      <c r="R61" s="153">
        <v>0.25968053345353526</v>
      </c>
      <c r="S61" s="153">
        <v>2.766401004385898</v>
      </c>
      <c r="T61" s="153">
        <v>3.2276900684498414E-2</v>
      </c>
      <c r="U61" s="153">
        <v>14.764187982726135</v>
      </c>
      <c r="V61" s="153">
        <v>0.53418057958773046</v>
      </c>
      <c r="W61" s="153">
        <v>0.37634969227574999</v>
      </c>
      <c r="X61" s="151">
        <v>0.38355269564102989</v>
      </c>
    </row>
    <row r="62" spans="1:24" s="158" customFormat="1" x14ac:dyDescent="0.25">
      <c r="A62" s="160" t="s">
        <v>325</v>
      </c>
      <c r="B62" s="160">
        <v>0</v>
      </c>
      <c r="C62" s="160">
        <v>0</v>
      </c>
      <c r="D62" s="160">
        <v>0</v>
      </c>
      <c r="E62" s="160">
        <v>0</v>
      </c>
      <c r="F62" s="160">
        <v>2071.4473250000001</v>
      </c>
      <c r="G62" s="151">
        <v>-540.09714399999996</v>
      </c>
      <c r="H62" s="151">
        <v>541.45491600000003</v>
      </c>
      <c r="I62" s="151">
        <v>0</v>
      </c>
      <c r="J62" s="151">
        <v>31700.824993000002</v>
      </c>
      <c r="K62" s="151">
        <v>7849.144765</v>
      </c>
      <c r="L62" s="151">
        <v>12424.007682373682</v>
      </c>
      <c r="M62" s="151"/>
      <c r="N62" s="151"/>
      <c r="O62" s="160" t="s">
        <v>325</v>
      </c>
      <c r="P62" s="153">
        <v>0</v>
      </c>
      <c r="Q62" s="153">
        <v>0</v>
      </c>
      <c r="R62" s="153">
        <v>0</v>
      </c>
      <c r="S62" s="153">
        <v>0</v>
      </c>
      <c r="T62" s="153">
        <v>1.5730679164786467</v>
      </c>
      <c r="U62" s="153">
        <v>-0.39559546538822365</v>
      </c>
      <c r="V62" s="153">
        <v>0.33716727453497336</v>
      </c>
      <c r="W62" s="153">
        <v>0</v>
      </c>
      <c r="X62" s="151">
        <v>11.900951015432979</v>
      </c>
    </row>
    <row r="63" spans="1:24" s="158" customFormat="1" x14ac:dyDescent="0.25">
      <c r="A63" s="160" t="s">
        <v>326</v>
      </c>
      <c r="B63" s="160">
        <v>3571.0962040000004</v>
      </c>
      <c r="C63" s="160">
        <v>3704.3345660000005</v>
      </c>
      <c r="D63" s="160">
        <v>4721.4063480000004</v>
      </c>
      <c r="E63" s="160">
        <v>5394.1425129999998</v>
      </c>
      <c r="F63" s="160">
        <v>8302.8432389999998</v>
      </c>
      <c r="G63" s="151">
        <v>0</v>
      </c>
      <c r="H63" s="151">
        <v>646.22521500000005</v>
      </c>
      <c r="I63" s="151">
        <v>32504.195879999999</v>
      </c>
      <c r="J63" s="151">
        <v>6407.2904714738988</v>
      </c>
      <c r="K63" s="151">
        <v>22803.947862000001</v>
      </c>
      <c r="L63" s="151">
        <v>34584.429843428625</v>
      </c>
      <c r="M63" s="151"/>
      <c r="N63" s="151"/>
      <c r="O63" s="160" t="s">
        <v>326</v>
      </c>
      <c r="P63" s="153">
        <v>13.893130251345701</v>
      </c>
      <c r="Q63" s="153">
        <v>11.57410573190489</v>
      </c>
      <c r="R63" s="153">
        <v>4.5211032304377525</v>
      </c>
      <c r="S63" s="153">
        <v>6.5177050018460383</v>
      </c>
      <c r="T63" s="153">
        <v>6.3052225162532425</v>
      </c>
      <c r="U63" s="153">
        <v>0</v>
      </c>
      <c r="V63" s="153">
        <v>0.40240837794393058</v>
      </c>
      <c r="W63" s="153">
        <v>17.258300550901353</v>
      </c>
      <c r="X63" s="151">
        <v>2.4053900824189611</v>
      </c>
    </row>
    <row r="64" spans="1:24" s="141" customFormat="1" x14ac:dyDescent="0.25">
      <c r="A64" s="150" t="s">
        <v>327</v>
      </c>
      <c r="B64" s="150">
        <v>0</v>
      </c>
      <c r="C64" s="150">
        <v>0</v>
      </c>
      <c r="D64" s="150">
        <v>93.504323999999997</v>
      </c>
      <c r="E64" s="150">
        <v>186.80264399999999</v>
      </c>
      <c r="F64" s="150">
        <v>231.70006899999998</v>
      </c>
      <c r="G64" s="151">
        <v>71.092399999999998</v>
      </c>
      <c r="H64" s="151">
        <v>3.3039999999999998</v>
      </c>
      <c r="I64" s="151">
        <v>15.850749</v>
      </c>
      <c r="J64" s="151">
        <v>174.85279600000001</v>
      </c>
      <c r="K64" s="151">
        <v>804.93893486107709</v>
      </c>
      <c r="L64" s="151">
        <v>887.17498659051159</v>
      </c>
      <c r="M64" s="151"/>
      <c r="N64" s="151"/>
      <c r="O64" s="150" t="s">
        <v>327</v>
      </c>
      <c r="P64" s="153">
        <v>0</v>
      </c>
      <c r="Q64" s="153">
        <v>0</v>
      </c>
      <c r="R64" s="153">
        <v>8.9537453491028818E-2</v>
      </c>
      <c r="S64" s="153">
        <v>0.22571233967634421</v>
      </c>
      <c r="T64" s="153">
        <v>0.17595424242312735</v>
      </c>
      <c r="U64" s="153">
        <v>5.2071801112071339E-2</v>
      </c>
      <c r="V64" s="153">
        <v>2.0574209267379736E-3</v>
      </c>
      <c r="W64" s="153">
        <v>8.4160516140385465E-3</v>
      </c>
      <c r="X64" s="151">
        <v>6.5642284090934269E-2</v>
      </c>
    </row>
    <row r="65" spans="1:24" s="158" customFormat="1" x14ac:dyDescent="0.25">
      <c r="A65" s="160" t="s">
        <v>328</v>
      </c>
      <c r="B65" s="160">
        <v>0</v>
      </c>
      <c r="C65" s="160">
        <v>0</v>
      </c>
      <c r="D65" s="160">
        <v>46.023647000000004</v>
      </c>
      <c r="E65" s="160">
        <v>75.739552000000003</v>
      </c>
      <c r="F65" s="160">
        <v>67.956910999999991</v>
      </c>
      <c r="G65" s="151">
        <v>71.092399999999998</v>
      </c>
      <c r="H65" s="151">
        <v>3.3039999999999998</v>
      </c>
      <c r="I65" s="151">
        <v>15.850749</v>
      </c>
      <c r="J65" s="151">
        <v>174.85279600000001</v>
      </c>
      <c r="K65" s="151">
        <v>468.16675286107716</v>
      </c>
      <c r="L65" s="151">
        <v>573.59522884336718</v>
      </c>
      <c r="M65" s="151"/>
      <c r="N65" s="151"/>
      <c r="O65" s="160" t="s">
        <v>328</v>
      </c>
      <c r="P65" s="153">
        <v>0</v>
      </c>
      <c r="Q65" s="153">
        <v>0</v>
      </c>
      <c r="R65" s="153">
        <v>4.4071118601424555E-2</v>
      </c>
      <c r="S65" s="153">
        <v>9.1515575593020718E-2</v>
      </c>
      <c r="T65" s="153">
        <v>5.1606833109837727E-2</v>
      </c>
      <c r="U65" s="153">
        <v>5.2071801112071339E-2</v>
      </c>
      <c r="V65" s="153">
        <v>2.0574209267379736E-3</v>
      </c>
      <c r="W65" s="153">
        <v>8.4160516140385465E-3</v>
      </c>
      <c r="X65" s="151">
        <v>6.5642284090934269E-2</v>
      </c>
    </row>
    <row r="66" spans="1:24" s="158" customFormat="1" x14ac:dyDescent="0.25">
      <c r="A66" s="160" t="s">
        <v>329</v>
      </c>
      <c r="B66" s="160">
        <v>0</v>
      </c>
      <c r="C66" s="160">
        <v>0</v>
      </c>
      <c r="D66" s="160">
        <v>47.480677</v>
      </c>
      <c r="E66" s="160">
        <v>4.7986259999999996</v>
      </c>
      <c r="F66" s="160">
        <v>67.070422999999991</v>
      </c>
      <c r="G66" s="151">
        <v>0</v>
      </c>
      <c r="H66" s="151">
        <v>0</v>
      </c>
      <c r="I66" s="151">
        <v>0</v>
      </c>
      <c r="J66" s="151">
        <v>0</v>
      </c>
      <c r="K66" s="151">
        <v>258.01021900000001</v>
      </c>
      <c r="L66" s="151">
        <v>240.24187950983338</v>
      </c>
      <c r="M66" s="151"/>
      <c r="N66" s="151"/>
      <c r="O66" s="160" t="s">
        <v>329</v>
      </c>
      <c r="P66" s="153">
        <v>0</v>
      </c>
      <c r="Q66" s="153">
        <v>0</v>
      </c>
      <c r="R66" s="153">
        <v>4.5466334889604269E-2</v>
      </c>
      <c r="S66" s="153">
        <v>5.798146527796132E-3</v>
      </c>
      <c r="T66" s="153">
        <v>5.0933629493065423E-2</v>
      </c>
      <c r="U66" s="153">
        <v>0</v>
      </c>
      <c r="V66" s="153">
        <v>0</v>
      </c>
      <c r="W66" s="153">
        <v>0</v>
      </c>
      <c r="X66" s="151">
        <v>0</v>
      </c>
    </row>
    <row r="67" spans="1:24" s="158" customFormat="1" x14ac:dyDescent="0.25">
      <c r="A67" s="160" t="s">
        <v>330</v>
      </c>
      <c r="B67" s="160">
        <v>0</v>
      </c>
      <c r="C67" s="160">
        <v>0</v>
      </c>
      <c r="D67" s="160">
        <v>0</v>
      </c>
      <c r="E67" s="160">
        <v>114.264466</v>
      </c>
      <c r="F67" s="160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26.292072000000001</v>
      </c>
      <c r="L67" s="151">
        <v>24.481420999405703</v>
      </c>
      <c r="M67" s="151"/>
      <c r="N67" s="151"/>
      <c r="O67" s="160" t="s">
        <v>330</v>
      </c>
      <c r="P67" s="153">
        <v>0</v>
      </c>
      <c r="Q67" s="153">
        <v>0</v>
      </c>
      <c r="R67" s="153">
        <v>0</v>
      </c>
      <c r="S67" s="153">
        <v>0.13806496209297811</v>
      </c>
      <c r="T67" s="153">
        <v>0</v>
      </c>
      <c r="U67" s="153">
        <v>0</v>
      </c>
      <c r="V67" s="153">
        <v>0</v>
      </c>
      <c r="W67" s="153">
        <v>0</v>
      </c>
      <c r="X67" s="151">
        <v>0</v>
      </c>
    </row>
    <row r="68" spans="1:24" s="158" customFormat="1" x14ac:dyDescent="0.25">
      <c r="A68" s="160" t="s">
        <v>331</v>
      </c>
      <c r="B68" s="160">
        <v>0</v>
      </c>
      <c r="C68" s="160">
        <v>0</v>
      </c>
      <c r="D68" s="160">
        <v>0</v>
      </c>
      <c r="E68" s="160">
        <v>0</v>
      </c>
      <c r="F68" s="160">
        <v>96.672735000000003</v>
      </c>
      <c r="G68" s="151">
        <v>0</v>
      </c>
      <c r="H68" s="151">
        <v>0</v>
      </c>
      <c r="I68" s="151">
        <v>0</v>
      </c>
      <c r="J68" s="151">
        <v>0</v>
      </c>
      <c r="K68" s="151">
        <v>52.469890999999997</v>
      </c>
      <c r="L68" s="151">
        <v>48.856457237905339</v>
      </c>
      <c r="M68" s="151"/>
      <c r="N68" s="151"/>
      <c r="O68" s="160" t="s">
        <v>331</v>
      </c>
      <c r="P68" s="153">
        <v>0</v>
      </c>
      <c r="Q68" s="153">
        <v>0</v>
      </c>
      <c r="R68" s="153">
        <v>0</v>
      </c>
      <c r="S68" s="153">
        <v>0</v>
      </c>
      <c r="T68" s="153">
        <v>7.3413779820224165E-2</v>
      </c>
      <c r="U68" s="153">
        <v>0</v>
      </c>
      <c r="V68" s="153">
        <v>0</v>
      </c>
      <c r="W68" s="153">
        <v>0</v>
      </c>
      <c r="X68" s="151">
        <v>0</v>
      </c>
    </row>
    <row r="69" spans="1:24" s="158" customFormat="1" x14ac:dyDescent="0.25">
      <c r="A69" s="160"/>
      <c r="B69" s="160"/>
      <c r="C69" s="160"/>
      <c r="D69" s="160"/>
      <c r="E69" s="160"/>
      <c r="F69" s="160"/>
      <c r="G69" s="151"/>
      <c r="H69" s="151"/>
      <c r="I69" s="151">
        <v>0</v>
      </c>
      <c r="J69" s="151">
        <v>0</v>
      </c>
      <c r="K69" s="151">
        <v>0</v>
      </c>
      <c r="L69" s="151">
        <v>0</v>
      </c>
      <c r="M69" s="151"/>
      <c r="N69" s="151"/>
      <c r="O69" s="160"/>
      <c r="P69" s="153"/>
      <c r="Q69" s="153"/>
      <c r="R69" s="153"/>
      <c r="S69" s="153"/>
      <c r="T69" s="153"/>
      <c r="U69" s="153">
        <v>0</v>
      </c>
      <c r="V69" s="153">
        <v>0</v>
      </c>
      <c r="W69" s="153">
        <v>0</v>
      </c>
      <c r="X69" s="151">
        <v>0</v>
      </c>
    </row>
    <row r="70" spans="1:24" s="141" customFormat="1" x14ac:dyDescent="0.25">
      <c r="A70" s="150" t="s">
        <v>29</v>
      </c>
      <c r="B70" s="150">
        <v>106.228469</v>
      </c>
      <c r="C70" s="150">
        <v>0</v>
      </c>
      <c r="D70" s="150">
        <v>0</v>
      </c>
      <c r="E70" s="150">
        <v>0</v>
      </c>
      <c r="F70" s="150">
        <v>6</v>
      </c>
      <c r="G70" s="151">
        <v>0</v>
      </c>
      <c r="H70" s="151">
        <v>475.213976</v>
      </c>
      <c r="I70" s="151">
        <v>0</v>
      </c>
      <c r="J70" s="151">
        <v>0</v>
      </c>
      <c r="K70" s="151">
        <v>0</v>
      </c>
      <c r="L70" s="151">
        <v>0</v>
      </c>
      <c r="M70" s="151"/>
      <c r="N70" s="151"/>
      <c r="O70" s="150" t="s">
        <v>29</v>
      </c>
      <c r="P70" s="153">
        <v>0.41327532833333847</v>
      </c>
      <c r="Q70" s="153">
        <v>0</v>
      </c>
      <c r="R70" s="153">
        <v>0</v>
      </c>
      <c r="S70" s="153">
        <v>0</v>
      </c>
      <c r="T70" s="153">
        <v>4.556431334246879E-3</v>
      </c>
      <c r="U70" s="153">
        <v>0</v>
      </c>
      <c r="V70" s="153">
        <v>0.29591863768182725</v>
      </c>
      <c r="W70" s="153">
        <v>0</v>
      </c>
      <c r="X70" s="151">
        <v>0</v>
      </c>
    </row>
    <row r="71" spans="1:24" s="141" customFormat="1" x14ac:dyDescent="0.25">
      <c r="A71" s="150" t="s">
        <v>332</v>
      </c>
      <c r="B71" s="150">
        <v>310.25942099999997</v>
      </c>
      <c r="C71" s="150">
        <v>1826.8981200000001</v>
      </c>
      <c r="D71" s="150">
        <v>5603.3705929202861</v>
      </c>
      <c r="E71" s="150">
        <v>2743.7878449999998</v>
      </c>
      <c r="F71" s="150">
        <v>1242.5324169999999</v>
      </c>
      <c r="G71" s="151">
        <v>383.45117199999999</v>
      </c>
      <c r="H71" s="151">
        <v>742.69524200000001</v>
      </c>
      <c r="I71" s="151">
        <v>1691.0118399999999</v>
      </c>
      <c r="J71" s="151">
        <v>204.315529</v>
      </c>
      <c r="K71" s="151">
        <v>7934.2587670000003</v>
      </c>
      <c r="L71" s="151">
        <v>7433.7609537411872</v>
      </c>
      <c r="M71" s="151"/>
      <c r="N71" s="151"/>
      <c r="O71" s="150" t="s">
        <v>332</v>
      </c>
      <c r="P71" s="153">
        <v>1.2070452044478441</v>
      </c>
      <c r="Q71" s="153">
        <v>5.7080999638568457</v>
      </c>
      <c r="R71" s="153">
        <v>5.3656506180034915</v>
      </c>
      <c r="S71" s="153">
        <v>3.3152998309299333</v>
      </c>
      <c r="T71" s="153">
        <v>0.94358560643938494</v>
      </c>
      <c r="U71" s="153">
        <v>0.2808597425966019</v>
      </c>
      <c r="V71" s="153">
        <v>0.46248085141632078</v>
      </c>
      <c r="W71" s="153">
        <v>0.89785302419401714</v>
      </c>
      <c r="X71" s="151">
        <v>7.6703022803292886E-2</v>
      </c>
    </row>
    <row r="72" spans="1:24" s="158" customFormat="1" x14ac:dyDescent="0.25">
      <c r="A72" s="160" t="s">
        <v>333</v>
      </c>
      <c r="B72" s="160">
        <v>310.25942099999997</v>
      </c>
      <c r="C72" s="160">
        <v>1826.8981200000001</v>
      </c>
      <c r="D72" s="160">
        <v>5603.2265269202853</v>
      </c>
      <c r="E72" s="160">
        <v>2743.7878449999998</v>
      </c>
      <c r="F72" s="160">
        <v>948.77741700000001</v>
      </c>
      <c r="G72" s="151">
        <v>363.03117199999997</v>
      </c>
      <c r="H72" s="151">
        <v>740.72874200000001</v>
      </c>
      <c r="I72" s="151">
        <v>1683.33008</v>
      </c>
      <c r="J72" s="151">
        <v>204.315529</v>
      </c>
      <c r="K72" s="151">
        <v>7934.2587670000003</v>
      </c>
      <c r="L72" s="151">
        <v>7433.7609537411872</v>
      </c>
      <c r="M72" s="151"/>
      <c r="N72" s="151"/>
      <c r="O72" s="160" t="s">
        <v>333</v>
      </c>
      <c r="P72" s="153">
        <v>1.2070452044478441</v>
      </c>
      <c r="Q72" s="153">
        <v>5.7080999638568457</v>
      </c>
      <c r="R72" s="153">
        <v>5.3655126639258306</v>
      </c>
      <c r="S72" s="153">
        <v>3.3152998309299333</v>
      </c>
      <c r="T72" s="153">
        <v>0.72050652534076964</v>
      </c>
      <c r="U72" s="153">
        <v>0.26590306398245328</v>
      </c>
      <c r="V72" s="153">
        <v>0.4612562998871349</v>
      </c>
      <c r="W72" s="153">
        <v>0.89377434698787017</v>
      </c>
      <c r="X72" s="151">
        <v>7.6703022803292886E-2</v>
      </c>
    </row>
    <row r="73" spans="1:24" s="158" customFormat="1" x14ac:dyDescent="0.25">
      <c r="A73" s="160" t="s">
        <v>334</v>
      </c>
      <c r="B73" s="160">
        <v>0</v>
      </c>
      <c r="C73" s="160">
        <v>0</v>
      </c>
      <c r="D73" s="160">
        <v>0</v>
      </c>
      <c r="E73" s="160">
        <v>0</v>
      </c>
      <c r="F73" s="160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/>
      <c r="N73" s="151"/>
      <c r="O73" s="160" t="s">
        <v>334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1">
        <v>0</v>
      </c>
    </row>
    <row r="74" spans="1:24" s="158" customFormat="1" x14ac:dyDescent="0.25">
      <c r="A74" s="160" t="s">
        <v>335</v>
      </c>
      <c r="B74" s="160">
        <v>0</v>
      </c>
      <c r="C74" s="160">
        <v>0</v>
      </c>
      <c r="D74" s="160">
        <v>0</v>
      </c>
      <c r="E74" s="160">
        <v>0</v>
      </c>
      <c r="F74" s="160">
        <v>0</v>
      </c>
      <c r="G74" s="151">
        <v>20.420000000000002</v>
      </c>
      <c r="H74" s="151">
        <v>1.62</v>
      </c>
      <c r="I74" s="151">
        <v>0</v>
      </c>
      <c r="J74" s="151">
        <v>0</v>
      </c>
      <c r="K74" s="151">
        <v>0</v>
      </c>
      <c r="L74" s="151">
        <v>0</v>
      </c>
      <c r="M74" s="151"/>
      <c r="N74" s="151"/>
      <c r="O74" s="160" t="s">
        <v>335</v>
      </c>
      <c r="P74" s="153">
        <v>0</v>
      </c>
      <c r="Q74" s="153">
        <v>0</v>
      </c>
      <c r="R74" s="153">
        <v>0</v>
      </c>
      <c r="S74" s="153">
        <v>0</v>
      </c>
      <c r="T74" s="153">
        <v>0</v>
      </c>
      <c r="U74" s="153">
        <v>1.4956678614148585E-2</v>
      </c>
      <c r="V74" s="153">
        <v>1.0087838684369002E-3</v>
      </c>
      <c r="W74" s="153">
        <v>0</v>
      </c>
      <c r="X74" s="151">
        <v>0</v>
      </c>
    </row>
    <row r="75" spans="1:24" s="158" customFormat="1" ht="15.75" thickBot="1" x14ac:dyDescent="0.3">
      <c r="A75" s="188" t="s">
        <v>336</v>
      </c>
      <c r="B75" s="188">
        <v>0</v>
      </c>
      <c r="C75" s="188">
        <v>0</v>
      </c>
      <c r="D75" s="188">
        <v>0</v>
      </c>
      <c r="E75" s="188">
        <v>0</v>
      </c>
      <c r="F75" s="188">
        <v>293.755</v>
      </c>
      <c r="G75" s="188">
        <v>0</v>
      </c>
      <c r="H75" s="188">
        <v>0.34649999999999997</v>
      </c>
      <c r="I75" s="188">
        <v>7.6817599999999997</v>
      </c>
      <c r="J75" s="188">
        <v>0</v>
      </c>
      <c r="K75" s="188">
        <v>0</v>
      </c>
      <c r="L75" s="188">
        <v>0</v>
      </c>
      <c r="M75" s="160"/>
      <c r="N75" s="160"/>
      <c r="O75" s="188" t="s">
        <v>336</v>
      </c>
      <c r="P75" s="189">
        <v>0</v>
      </c>
      <c r="Q75" s="189">
        <v>0</v>
      </c>
      <c r="R75" s="189">
        <v>0</v>
      </c>
      <c r="S75" s="189">
        <v>0</v>
      </c>
      <c r="T75" s="189">
        <v>0.22307908109861535</v>
      </c>
      <c r="U75" s="189">
        <v>0</v>
      </c>
      <c r="V75" s="189">
        <v>2.1576766074900362E-4</v>
      </c>
      <c r="W75" s="189">
        <v>4.0786772061469617E-3</v>
      </c>
      <c r="X75" s="189">
        <v>0</v>
      </c>
    </row>
    <row r="76" spans="1:24" s="158" customFormat="1" ht="15.75" thickTop="1" x14ac:dyDescent="0.25">
      <c r="A76" s="174"/>
      <c r="B76" s="174"/>
      <c r="C76" s="174"/>
      <c r="D76" s="174"/>
      <c r="E76" s="174"/>
      <c r="F76" s="174"/>
      <c r="G76" s="176"/>
      <c r="H76" s="176"/>
      <c r="I76" s="176"/>
      <c r="J76" s="176"/>
      <c r="K76" s="176"/>
      <c r="L76" s="176"/>
      <c r="M76" s="176"/>
      <c r="N76" s="176"/>
      <c r="O76" s="174"/>
      <c r="P76" s="176"/>
      <c r="Q76" s="176"/>
      <c r="R76" s="176"/>
      <c r="S76" s="176"/>
      <c r="T76" s="176"/>
      <c r="U76" s="177"/>
      <c r="V76" s="177"/>
      <c r="W76" s="177"/>
    </row>
    <row r="77" spans="1:24" s="158" customFormat="1" x14ac:dyDescent="0.25">
      <c r="A77" s="174"/>
      <c r="B77" s="174"/>
      <c r="C77" s="174"/>
      <c r="D77" s="174"/>
      <c r="E77" s="174"/>
      <c r="F77" s="174"/>
      <c r="G77" s="176"/>
      <c r="H77" s="176"/>
      <c r="I77" s="176"/>
      <c r="J77" s="176"/>
      <c r="K77" s="176"/>
      <c r="L77" s="176"/>
      <c r="M77" s="176"/>
      <c r="N77" s="176"/>
      <c r="O77" s="174"/>
      <c r="P77" s="176"/>
      <c r="Q77" s="176"/>
      <c r="R77" s="176"/>
      <c r="S77" s="176"/>
      <c r="T77" s="176"/>
      <c r="U77" s="177"/>
      <c r="V77" s="177"/>
      <c r="W77" s="177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CG  Statement of operations</vt:lpstr>
      <vt:lpstr>CG Revenue</vt:lpstr>
      <vt:lpstr>CG Recurrent Exp Functions</vt:lpstr>
      <vt:lpstr>CG Development exp, Functions</vt:lpstr>
      <vt:lpstr>CG Rcurrent Economic </vt:lpstr>
      <vt:lpstr>CG Development, Economic</vt:lpstr>
      <vt:lpstr>CG, Donor Expenditure</vt:lpstr>
      <vt:lpstr>LG Revenue</vt:lpstr>
      <vt:lpstr>Local Goverment  Expenditure</vt:lpstr>
      <vt:lpstr>District Revenue</vt:lpstr>
      <vt:lpstr>District Expenditure</vt:lpstr>
      <vt:lpstr>Municpality Revenue</vt:lpstr>
      <vt:lpstr>Municipality Expenditure</vt:lpstr>
      <vt:lpstr>Revenue, Town Councils</vt:lpstr>
      <vt:lpstr>Town council Expenditure</vt:lpstr>
      <vt:lpstr>'CG  Statement of operations'!_Toc231389981</vt:lpstr>
      <vt:lpstr>'CG Recurrent Exp Functions'!_Toc231459540</vt:lpstr>
      <vt:lpstr>'CG Recurrent Exp Functions'!_Toc231459541</vt:lpstr>
      <vt:lpstr>'CG Development exp, Functions'!_Toc231459543</vt:lpstr>
      <vt:lpstr>'CG Development exp, Functions'!_Toc231459544</vt:lpstr>
      <vt:lpstr>'CG Development exp, Functions'!_Toc231459545</vt:lpstr>
      <vt:lpstr>'CG Rcurrent Economic '!_Toc231459547</vt:lpstr>
      <vt:lpstr>'CG Rcurrent Economic '!_Toc231459548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 Namono Niyibizi</dc:creator>
  <cp:lastModifiedBy>mmawanda</cp:lastModifiedBy>
  <dcterms:created xsi:type="dcterms:W3CDTF">2018-08-10T06:10:01Z</dcterms:created>
  <dcterms:modified xsi:type="dcterms:W3CDTF">2018-08-15T09:35:06Z</dcterms:modified>
</cp:coreProperties>
</file>