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0f493dc612daef8/NLC2021/Results/"/>
    </mc:Choice>
  </mc:AlternateContent>
  <xr:revisionPtr revIDLastSave="164" documentId="8_{CFDC96DF-27BA-4F47-B8DD-D4C84942EB54}" xr6:coauthVersionLast="47" xr6:coauthVersionMax="47" xr10:uidLastSave="{9839C55E-0D76-42D3-9FA4-D0A2326FDFE6}"/>
  <bookViews>
    <workbookView xWindow="-108" yWindow="-108" windowWidth="23256" windowHeight="12456" firstSheet="24" activeTab="31" xr2:uid="{F21B0E67-3B5B-4205-BEEF-6934EA94D386}"/>
  </bookViews>
  <sheets>
    <sheet name="Tab 3.1.1" sheetId="1" r:id="rId1"/>
    <sheet name="Tab 3.1.2" sheetId="2" r:id="rId2"/>
    <sheet name="Tab 3.1.3" sheetId="3" r:id="rId3"/>
    <sheet name="Tab 3.1.4" sheetId="4" r:id="rId4"/>
    <sheet name="Fig 3.2.1" sheetId="5" r:id="rId5"/>
    <sheet name="Fig 3.2.2" sheetId="6" r:id="rId6"/>
    <sheet name="Fig 3.2.3" sheetId="7" r:id="rId7"/>
    <sheet name="Fig 3.2.4" sheetId="8" r:id="rId8"/>
    <sheet name="Tab 3.2.1" sheetId="9" r:id="rId9"/>
    <sheet name="Tab 3.2.2" sheetId="10" r:id="rId10"/>
    <sheet name="Tab 3.2.3" sheetId="11" r:id="rId11"/>
    <sheet name="Tab 3.2.4" sheetId="12" r:id="rId12"/>
    <sheet name="Tab 3.3.1.1" sheetId="13" r:id="rId13"/>
    <sheet name="Tab 3.3.1.2" sheetId="14" r:id="rId14"/>
    <sheet name="Tab 3.3.1.3" sheetId="15" r:id="rId15"/>
    <sheet name="Tab 3.3.1.4" sheetId="16" r:id="rId16"/>
    <sheet name="Tab 3.3.2.1" sheetId="17" r:id="rId17"/>
    <sheet name="Tab 3.3.2.2" sheetId="18" r:id="rId18"/>
    <sheet name="Tab 3.3.2.3" sheetId="19" r:id="rId19"/>
    <sheet name="Tab 3.3.2.4" sheetId="20" r:id="rId20"/>
    <sheet name="Tab 3.3.1_Annex" sheetId="21" r:id="rId21"/>
    <sheet name="Tab 3.3.2_Annex" sheetId="22" r:id="rId22"/>
    <sheet name="Tab 3.3.3_Annex" sheetId="23" r:id="rId23"/>
    <sheet name="Tab 3.3.4_Annex" sheetId="24" r:id="rId24"/>
    <sheet name="Tab 3.4.1" sheetId="25" r:id="rId25"/>
    <sheet name="Tab 3.4.2" sheetId="26" r:id="rId26"/>
    <sheet name="Tab 3.4.3" sheetId="27" r:id="rId27"/>
    <sheet name="Tab 3.4.4" sheetId="28" r:id="rId28"/>
    <sheet name="Tab 3.5.1" sheetId="29" r:id="rId29"/>
    <sheet name="Tab 3.5.2" sheetId="30" r:id="rId30"/>
    <sheet name="Tab 3.5.3" sheetId="31" r:id="rId31"/>
    <sheet name="Tab 3.5.4" sheetId="32" r:id="rId32"/>
  </sheets>
  <definedNames>
    <definedName name="_xlnm._FilterDatabase" localSheetId="24" hidden="1">'Tab 3.4.1'!$A$2:$L$18</definedName>
    <definedName name="_xlnm._FilterDatabase" localSheetId="25" hidden="1">'Tab 3.4.2'!$A$4:$T$139</definedName>
    <definedName name="_xlnm._FilterDatabase" localSheetId="26" hidden="1">'Tab 3.4.3'!$A$2:$L$10</definedName>
    <definedName name="_xlnm._FilterDatabase" localSheetId="27" hidden="1">'Tab 3.4.4'!$A$2:$L$14</definedName>
    <definedName name="_xlnm.Print_Area" localSheetId="4">'Fig 3.2.1'!$A$1:$I$20</definedName>
    <definedName name="_xlnm.Print_Area" localSheetId="5">'Fig 3.2.2'!$A$1:$K$141</definedName>
    <definedName name="_xlnm.Print_Area" localSheetId="6">'Fig 3.2.3'!$A$1:$I$11</definedName>
    <definedName name="_xlnm.Print_Area" localSheetId="7">'Fig 3.2.4'!$A$1:$I$16</definedName>
    <definedName name="_xlnm.Print_Area" localSheetId="0">'Tab 3.1.1'!$A$1:$O$20</definedName>
    <definedName name="_xlnm.Print_Area" localSheetId="1">'Tab 3.1.2'!$A$1:$P$141</definedName>
    <definedName name="_xlnm.Print_Area" localSheetId="2">'Tab 3.1.3'!$A$1:$N$11</definedName>
    <definedName name="_xlnm.Print_Area" localSheetId="3">'Tab 3.1.4'!$A$1:$O$16</definedName>
    <definedName name="_xlnm.Print_Area" localSheetId="8">'Tab 3.2.1'!$A$1:$L$20</definedName>
    <definedName name="_xlnm.Print_Area" localSheetId="9">'Tab 3.2.2'!$A$1:$O$141</definedName>
    <definedName name="_xlnm.Print_Area" localSheetId="10">'Tab 3.2.3'!$A$1:$L$11</definedName>
    <definedName name="_xlnm.Print_Area" localSheetId="11">'Tab 3.2.4'!$A$1:$L$16</definedName>
    <definedName name="_xlnm.Print_Area" localSheetId="12">'Tab 3.3.1.1'!$A$1:$M$11</definedName>
    <definedName name="_xlnm.Print_Area" localSheetId="13">'Tab 3.3.1.2'!$A$1:$M$20</definedName>
    <definedName name="_xlnm.Print_Area" localSheetId="14">'Tab 3.3.1.3'!$A$1:$O$141</definedName>
    <definedName name="_xlnm.Print_Area" localSheetId="15">'Tab 3.3.1.4'!$A$1:$M$16</definedName>
    <definedName name="_xlnm.Print_Area" localSheetId="20">'Tab 3.3.1_Annex'!$A$1:$AE$21</definedName>
    <definedName name="_xlnm.Print_Area" localSheetId="16">'Tab 3.3.2.1'!$A$1:$J$21</definedName>
    <definedName name="_xlnm.Print_Area" localSheetId="17">'Tab 3.3.2.2'!$A$1:$J$21</definedName>
    <definedName name="_xlnm.Print_Area" localSheetId="18">'Tab 3.3.2.3'!$A$1:$J$12</definedName>
    <definedName name="_xlnm.Print_Area" localSheetId="19">'Tab 3.3.2.4'!$A$1:$J$17</definedName>
    <definedName name="_xlnm.Print_Area" localSheetId="21">'Tab 3.3.2_Annex'!$A$1:$AG$142</definedName>
    <definedName name="_xlnm.Print_Area" localSheetId="22">'Tab 3.3.3_Annex'!$A$1:$AE$12</definedName>
    <definedName name="_xlnm.Print_Area" localSheetId="23">'Tab 3.3.4_Annex'!$A$1:$AE$17</definedName>
    <definedName name="_xlnm.Print_Area" localSheetId="24">'Tab 3.4.1'!$A$2:$T$20</definedName>
    <definedName name="_xlnm.Print_Area" localSheetId="25">'Tab 3.4.2'!$A$1:$T$141</definedName>
    <definedName name="_xlnm.Print_Area" localSheetId="26">'Tab 3.4.3'!$A$2:$R$11</definedName>
    <definedName name="_xlnm.Print_Area" localSheetId="27">'Tab 3.4.4'!$A$2:$R$16</definedName>
    <definedName name="_xlnm.Print_Area" localSheetId="28">'Tab 3.5.1'!$A$1:$L$20</definedName>
    <definedName name="_xlnm.Print_Area" localSheetId="29">'Tab 3.5.2'!$A$1:$N$141</definedName>
    <definedName name="_xlnm.Print_Area" localSheetId="30">'Tab 3.5.3'!$A$1:$L$11</definedName>
    <definedName name="_xlnm.Print_Area" localSheetId="31">'Tab 3.5.4'!$A$1:$L$16</definedName>
    <definedName name="_xlnm.Print_Titles" localSheetId="5">'Fig 3.2.2'!$2:$4</definedName>
    <definedName name="_xlnm.Print_Titles" localSheetId="1">'Tab 3.1.2'!$2:$4</definedName>
    <definedName name="_xlnm.Print_Titles" localSheetId="9">'Tab 3.2.2'!$2:$4</definedName>
    <definedName name="_xlnm.Print_Titles" localSheetId="10">'Tab 3.2.3'!$2:$4</definedName>
    <definedName name="_xlnm.Print_Titles" localSheetId="20">'Tab 3.3.1_Annex'!$A:$A,'Tab 3.3.1_Annex'!$2:$2</definedName>
    <definedName name="_xlnm.Print_Titles" localSheetId="21">'Tab 3.3.2_Annex'!$B:$C,'Tab 3.3.2_Annex'!$2:$5</definedName>
    <definedName name="_xlnm.Print_Titles" localSheetId="22">'Tab 3.3.3_Annex'!$A:$A</definedName>
    <definedName name="_xlnm.Print_Titles" localSheetId="23">'Tab 3.3.4_Annex'!$A:$A,'Tab 3.3.4_Annex'!$2:$2</definedName>
    <definedName name="_xlnm.Print_Titles" localSheetId="25">'Tab 3.4.2'!$2:$4</definedName>
    <definedName name="_xlnm.Print_Titles" localSheetId="29">'Tab 3.5.2'!$2:$4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28" l="1"/>
  <c r="R5" i="28"/>
  <c r="M141" i="26"/>
  <c r="L14" i="28"/>
  <c r="M14" i="28"/>
  <c r="G14" i="28"/>
  <c r="H14" i="28" s="1"/>
  <c r="K13" i="28"/>
  <c r="L13" i="28"/>
  <c r="M13" i="28"/>
  <c r="M12" i="28"/>
  <c r="K12" i="28"/>
  <c r="M11" i="28"/>
  <c r="K11" i="28"/>
  <c r="L10" i="28"/>
  <c r="K10" i="28"/>
  <c r="M10" i="28"/>
  <c r="G10" i="28"/>
  <c r="H10" i="28" s="1"/>
  <c r="M9" i="28"/>
  <c r="G9" i="28"/>
  <c r="M8" i="28"/>
  <c r="G8" i="28"/>
  <c r="H8" i="28" s="1"/>
  <c r="M7" i="28"/>
  <c r="G7" i="28"/>
  <c r="H7" i="28" s="1"/>
  <c r="L6" i="28"/>
  <c r="M6" i="28"/>
  <c r="G6" i="28"/>
  <c r="H6" i="28" s="1"/>
  <c r="K5" i="28"/>
  <c r="F16" i="28"/>
  <c r="G5" i="28"/>
  <c r="L9" i="27"/>
  <c r="K9" i="27"/>
  <c r="M9" i="27"/>
  <c r="M8" i="27"/>
  <c r="K8" i="27"/>
  <c r="L8" i="27"/>
  <c r="L7" i="27"/>
  <c r="K7" i="27"/>
  <c r="M7" i="27"/>
  <c r="M6" i="27"/>
  <c r="L6" i="27"/>
  <c r="K6" i="27"/>
  <c r="F11" i="27"/>
  <c r="G6" i="27"/>
  <c r="H6" i="27" s="1"/>
  <c r="M5" i="27"/>
  <c r="C11" i="27"/>
  <c r="O139" i="26"/>
  <c r="N139" i="26"/>
  <c r="M139" i="26"/>
  <c r="I139" i="26"/>
  <c r="O138" i="26"/>
  <c r="I138" i="26"/>
  <c r="J138" i="26" s="1"/>
  <c r="O137" i="26"/>
  <c r="I137" i="26"/>
  <c r="N136" i="26"/>
  <c r="O136" i="26"/>
  <c r="I136" i="26"/>
  <c r="O135" i="26"/>
  <c r="M134" i="26"/>
  <c r="I134" i="26"/>
  <c r="J134" i="26" s="1"/>
  <c r="O133" i="26"/>
  <c r="M133" i="26"/>
  <c r="N133" i="26"/>
  <c r="I133" i="26"/>
  <c r="J133" i="26" s="1"/>
  <c r="O132" i="26"/>
  <c r="I132" i="26"/>
  <c r="J132" i="26" s="1"/>
  <c r="O131" i="26"/>
  <c r="M131" i="26"/>
  <c r="I131" i="26"/>
  <c r="J131" i="26" s="1"/>
  <c r="M130" i="26"/>
  <c r="O129" i="26"/>
  <c r="M129" i="26"/>
  <c r="N129" i="26"/>
  <c r="I129" i="26"/>
  <c r="O128" i="26"/>
  <c r="I128" i="26"/>
  <c r="J128" i="26" s="1"/>
  <c r="O127" i="26"/>
  <c r="M127" i="26"/>
  <c r="P127" i="26" s="1"/>
  <c r="I127" i="26"/>
  <c r="J127" i="26" s="1"/>
  <c r="M126" i="26"/>
  <c r="I126" i="26"/>
  <c r="J126" i="26" s="1"/>
  <c r="O125" i="26"/>
  <c r="M125" i="26"/>
  <c r="N125" i="26"/>
  <c r="I125" i="26"/>
  <c r="J125" i="26" s="1"/>
  <c r="O124" i="26"/>
  <c r="I124" i="26"/>
  <c r="J124" i="26" s="1"/>
  <c r="O123" i="26"/>
  <c r="M123" i="26"/>
  <c r="I123" i="26"/>
  <c r="J123" i="26" s="1"/>
  <c r="M122" i="26"/>
  <c r="O121" i="26"/>
  <c r="M121" i="26"/>
  <c r="N121" i="26"/>
  <c r="I121" i="26"/>
  <c r="J121" i="26" s="1"/>
  <c r="O120" i="26"/>
  <c r="I120" i="26"/>
  <c r="J120" i="26" s="1"/>
  <c r="O119" i="26"/>
  <c r="M119" i="26"/>
  <c r="P119" i="26" s="1"/>
  <c r="J119" i="26"/>
  <c r="I119" i="26"/>
  <c r="O118" i="26"/>
  <c r="M118" i="26"/>
  <c r="I118" i="26"/>
  <c r="J118" i="26" s="1"/>
  <c r="O117" i="26"/>
  <c r="M117" i="26"/>
  <c r="N117" i="26"/>
  <c r="I117" i="26"/>
  <c r="J117" i="26" s="1"/>
  <c r="O116" i="26"/>
  <c r="I116" i="26"/>
  <c r="J116" i="26" s="1"/>
  <c r="O115" i="26"/>
  <c r="M115" i="26"/>
  <c r="I115" i="26"/>
  <c r="J115" i="26" s="1"/>
  <c r="O114" i="26"/>
  <c r="M114" i="26"/>
  <c r="O113" i="26"/>
  <c r="M113" i="26"/>
  <c r="N113" i="26"/>
  <c r="I113" i="26"/>
  <c r="J113" i="26" s="1"/>
  <c r="O112" i="26"/>
  <c r="I112" i="26"/>
  <c r="J112" i="26" s="1"/>
  <c r="O111" i="26"/>
  <c r="M111" i="26"/>
  <c r="J111" i="26"/>
  <c r="I111" i="26"/>
  <c r="P110" i="26"/>
  <c r="O110" i="26"/>
  <c r="M110" i="26"/>
  <c r="I110" i="26"/>
  <c r="J110" i="26" s="1"/>
  <c r="O109" i="26"/>
  <c r="M109" i="26"/>
  <c r="P109" i="26" s="1"/>
  <c r="N109" i="26"/>
  <c r="I109" i="26"/>
  <c r="O108" i="26"/>
  <c r="O107" i="26"/>
  <c r="M107" i="26"/>
  <c r="I107" i="26"/>
  <c r="J107" i="26" s="1"/>
  <c r="M106" i="26"/>
  <c r="M105" i="26"/>
  <c r="N105" i="26"/>
  <c r="O104" i="26"/>
  <c r="J104" i="26"/>
  <c r="I104" i="26"/>
  <c r="I103" i="26"/>
  <c r="J103" i="26" s="1"/>
  <c r="M102" i="26"/>
  <c r="O102" i="26"/>
  <c r="O101" i="26"/>
  <c r="N101" i="26"/>
  <c r="I101" i="26"/>
  <c r="J101" i="26" s="1"/>
  <c r="O100" i="26"/>
  <c r="O99" i="26"/>
  <c r="M99" i="26"/>
  <c r="I99" i="26"/>
  <c r="J99" i="26" s="1"/>
  <c r="O98" i="26"/>
  <c r="M98" i="26"/>
  <c r="P98" i="26" s="1"/>
  <c r="J98" i="26"/>
  <c r="I98" i="26"/>
  <c r="N97" i="26"/>
  <c r="J97" i="26"/>
  <c r="I97" i="26"/>
  <c r="O96" i="26"/>
  <c r="I96" i="26"/>
  <c r="J96" i="26" s="1"/>
  <c r="M95" i="26"/>
  <c r="I95" i="26"/>
  <c r="O94" i="26"/>
  <c r="M94" i="26"/>
  <c r="O93" i="26"/>
  <c r="M93" i="26"/>
  <c r="N93" i="26"/>
  <c r="I93" i="26"/>
  <c r="O92" i="26"/>
  <c r="J92" i="26"/>
  <c r="I92" i="26"/>
  <c r="M91" i="26"/>
  <c r="O91" i="26"/>
  <c r="I91" i="26"/>
  <c r="J91" i="26" s="1"/>
  <c r="O90" i="26"/>
  <c r="N89" i="26"/>
  <c r="I89" i="26"/>
  <c r="J89" i="26" s="1"/>
  <c r="O88" i="26"/>
  <c r="I88" i="26"/>
  <c r="J88" i="26" s="1"/>
  <c r="O87" i="26"/>
  <c r="I87" i="26"/>
  <c r="J87" i="26" s="1"/>
  <c r="O86" i="26"/>
  <c r="I86" i="26"/>
  <c r="J86" i="26" s="1"/>
  <c r="O85" i="26"/>
  <c r="N85" i="26"/>
  <c r="I85" i="26"/>
  <c r="J85" i="26" s="1"/>
  <c r="O84" i="26"/>
  <c r="I84" i="26"/>
  <c r="J84" i="26" s="1"/>
  <c r="O83" i="26"/>
  <c r="M83" i="26"/>
  <c r="I83" i="26"/>
  <c r="J83" i="26" s="1"/>
  <c r="O82" i="26"/>
  <c r="N82" i="26"/>
  <c r="I82" i="26"/>
  <c r="J82" i="26" s="1"/>
  <c r="O81" i="26"/>
  <c r="I81" i="26"/>
  <c r="J81" i="26" s="1"/>
  <c r="O80" i="26"/>
  <c r="I80" i="26"/>
  <c r="J80" i="26" s="1"/>
  <c r="O79" i="26"/>
  <c r="M79" i="26"/>
  <c r="I79" i="26"/>
  <c r="J79" i="26" s="1"/>
  <c r="M78" i="26"/>
  <c r="O78" i="26"/>
  <c r="N78" i="26"/>
  <c r="I78" i="26"/>
  <c r="J78" i="26" s="1"/>
  <c r="O77" i="26"/>
  <c r="I77" i="26"/>
  <c r="J77" i="26" s="1"/>
  <c r="O76" i="26"/>
  <c r="I76" i="26"/>
  <c r="J76" i="26" s="1"/>
  <c r="O75" i="26"/>
  <c r="M75" i="26"/>
  <c r="I75" i="26"/>
  <c r="J75" i="26" s="1"/>
  <c r="M74" i="26"/>
  <c r="O74" i="26"/>
  <c r="N74" i="26"/>
  <c r="I74" i="26"/>
  <c r="J74" i="26" s="1"/>
  <c r="O73" i="26"/>
  <c r="I73" i="26"/>
  <c r="J73" i="26" s="1"/>
  <c r="I72" i="26"/>
  <c r="J72" i="26" s="1"/>
  <c r="O72" i="26"/>
  <c r="I71" i="26"/>
  <c r="J71" i="26" s="1"/>
  <c r="M70" i="26"/>
  <c r="O70" i="26"/>
  <c r="N70" i="26"/>
  <c r="J70" i="26"/>
  <c r="I70" i="26"/>
  <c r="O69" i="26"/>
  <c r="I69" i="26"/>
  <c r="J69" i="26" s="1"/>
  <c r="I68" i="26"/>
  <c r="J68" i="26" s="1"/>
  <c r="O67" i="26"/>
  <c r="I67" i="26"/>
  <c r="J67" i="26" s="1"/>
  <c r="I66" i="26"/>
  <c r="J66" i="26" s="1"/>
  <c r="O65" i="26"/>
  <c r="I65" i="26"/>
  <c r="J65" i="26" s="1"/>
  <c r="I64" i="26"/>
  <c r="J64" i="26" s="1"/>
  <c r="O63" i="26"/>
  <c r="I63" i="26"/>
  <c r="J63" i="26" s="1"/>
  <c r="O62" i="26"/>
  <c r="I62" i="26"/>
  <c r="J62" i="26" s="1"/>
  <c r="M61" i="26"/>
  <c r="O61" i="26"/>
  <c r="N61" i="26"/>
  <c r="I61" i="26"/>
  <c r="J61" i="26" s="1"/>
  <c r="O60" i="26"/>
  <c r="O59" i="26"/>
  <c r="I59" i="26"/>
  <c r="J59" i="26" s="1"/>
  <c r="O58" i="26"/>
  <c r="I58" i="26"/>
  <c r="J58" i="26" s="1"/>
  <c r="M57" i="26"/>
  <c r="O57" i="26"/>
  <c r="N57" i="26"/>
  <c r="I57" i="26"/>
  <c r="J57" i="26" s="1"/>
  <c r="O56" i="26"/>
  <c r="O55" i="26"/>
  <c r="I55" i="26"/>
  <c r="J55" i="26" s="1"/>
  <c r="O54" i="26"/>
  <c r="I54" i="26"/>
  <c r="J54" i="26" s="1"/>
  <c r="M53" i="26"/>
  <c r="O53" i="26"/>
  <c r="N53" i="26"/>
  <c r="I53" i="26"/>
  <c r="J53" i="26" s="1"/>
  <c r="O52" i="26"/>
  <c r="O51" i="26"/>
  <c r="I51" i="26"/>
  <c r="J51" i="26" s="1"/>
  <c r="O50" i="26"/>
  <c r="I50" i="26"/>
  <c r="J50" i="26" s="1"/>
  <c r="M49" i="26"/>
  <c r="O49" i="26"/>
  <c r="N49" i="26"/>
  <c r="I49" i="26"/>
  <c r="J49" i="26" s="1"/>
  <c r="O48" i="26"/>
  <c r="O47" i="26"/>
  <c r="I47" i="26"/>
  <c r="J47" i="26" s="1"/>
  <c r="O46" i="26"/>
  <c r="I46" i="26"/>
  <c r="J46" i="26" s="1"/>
  <c r="M45" i="26"/>
  <c r="O45" i="26"/>
  <c r="N45" i="26"/>
  <c r="I45" i="26"/>
  <c r="J45" i="26" s="1"/>
  <c r="O44" i="26"/>
  <c r="O43" i="26"/>
  <c r="I43" i="26"/>
  <c r="J43" i="26" s="1"/>
  <c r="O42" i="26"/>
  <c r="I42" i="26"/>
  <c r="J42" i="26" s="1"/>
  <c r="M41" i="26"/>
  <c r="O41" i="26"/>
  <c r="N41" i="26"/>
  <c r="I41" i="26"/>
  <c r="J41" i="26" s="1"/>
  <c r="O40" i="26"/>
  <c r="I39" i="26"/>
  <c r="J39" i="26" s="1"/>
  <c r="O39" i="26"/>
  <c r="O38" i="26"/>
  <c r="I38" i="26"/>
  <c r="J38" i="26" s="1"/>
  <c r="M37" i="26"/>
  <c r="O37" i="26"/>
  <c r="N37" i="26"/>
  <c r="I37" i="26"/>
  <c r="J37" i="26" s="1"/>
  <c r="O36" i="26"/>
  <c r="I35" i="26"/>
  <c r="J35" i="26" s="1"/>
  <c r="O35" i="26"/>
  <c r="O34" i="26"/>
  <c r="M34" i="26"/>
  <c r="I34" i="26"/>
  <c r="J34" i="26" s="1"/>
  <c r="M33" i="26"/>
  <c r="O33" i="26"/>
  <c r="N33" i="26"/>
  <c r="I33" i="26"/>
  <c r="J33" i="26" s="1"/>
  <c r="O32" i="26"/>
  <c r="I31" i="26"/>
  <c r="J31" i="26" s="1"/>
  <c r="O31" i="26"/>
  <c r="O30" i="26"/>
  <c r="M30" i="26"/>
  <c r="I30" i="26"/>
  <c r="J30" i="26" s="1"/>
  <c r="M29" i="26"/>
  <c r="O29" i="26"/>
  <c r="N29" i="26"/>
  <c r="I29" i="26"/>
  <c r="J29" i="26" s="1"/>
  <c r="O28" i="26"/>
  <c r="I27" i="26"/>
  <c r="J27" i="26" s="1"/>
  <c r="O27" i="26"/>
  <c r="O26" i="26"/>
  <c r="M26" i="26"/>
  <c r="I26" i="26"/>
  <c r="J26" i="26" s="1"/>
  <c r="M25" i="26"/>
  <c r="O25" i="26"/>
  <c r="N25" i="26"/>
  <c r="I25" i="26"/>
  <c r="J25" i="26" s="1"/>
  <c r="O24" i="26"/>
  <c r="O23" i="26"/>
  <c r="I23" i="26"/>
  <c r="J23" i="26" s="1"/>
  <c r="O22" i="26"/>
  <c r="I22" i="26"/>
  <c r="J22" i="26" s="1"/>
  <c r="M21" i="26"/>
  <c r="O21" i="26"/>
  <c r="N21" i="26"/>
  <c r="I21" i="26"/>
  <c r="J21" i="26" s="1"/>
  <c r="O20" i="26"/>
  <c r="O19" i="26"/>
  <c r="I19" i="26"/>
  <c r="J19" i="26" s="1"/>
  <c r="O18" i="26"/>
  <c r="I18" i="26"/>
  <c r="J18" i="26" s="1"/>
  <c r="M17" i="26"/>
  <c r="O17" i="26"/>
  <c r="N17" i="26"/>
  <c r="I17" i="26"/>
  <c r="J17" i="26" s="1"/>
  <c r="O16" i="26"/>
  <c r="O15" i="26"/>
  <c r="I15" i="26"/>
  <c r="J15" i="26" s="1"/>
  <c r="O14" i="26"/>
  <c r="I14" i="26"/>
  <c r="J14" i="26" s="1"/>
  <c r="M13" i="26"/>
  <c r="O13" i="26"/>
  <c r="N13" i="26"/>
  <c r="I13" i="26"/>
  <c r="J13" i="26" s="1"/>
  <c r="O12" i="26"/>
  <c r="O11" i="26"/>
  <c r="I11" i="26"/>
  <c r="J11" i="26" s="1"/>
  <c r="O10" i="26"/>
  <c r="I10" i="26"/>
  <c r="J10" i="26" s="1"/>
  <c r="M9" i="26"/>
  <c r="O9" i="26"/>
  <c r="N9" i="26"/>
  <c r="I9" i="26"/>
  <c r="J9" i="26" s="1"/>
  <c r="O8" i="26"/>
  <c r="O7" i="26"/>
  <c r="I7" i="26"/>
  <c r="J7" i="26" s="1"/>
  <c r="O6" i="26"/>
  <c r="I6" i="26"/>
  <c r="J6" i="26" s="1"/>
  <c r="M5" i="26"/>
  <c r="S18" i="25"/>
  <c r="M18" i="25"/>
  <c r="L18" i="25"/>
  <c r="G18" i="25"/>
  <c r="H18" i="25" s="1"/>
  <c r="G17" i="25"/>
  <c r="S16" i="25"/>
  <c r="K16" i="25"/>
  <c r="M16" i="25"/>
  <c r="S15" i="25"/>
  <c r="R15" i="25"/>
  <c r="T15" i="25" s="1"/>
  <c r="L15" i="25"/>
  <c r="K15" i="25"/>
  <c r="M15" i="25"/>
  <c r="G15" i="25"/>
  <c r="S14" i="25"/>
  <c r="M14" i="25"/>
  <c r="K14" i="25"/>
  <c r="L14" i="25"/>
  <c r="G14" i="25"/>
  <c r="H14" i="25" s="1"/>
  <c r="R13" i="25"/>
  <c r="M13" i="25"/>
  <c r="R12" i="25"/>
  <c r="G12" i="25"/>
  <c r="R11" i="25"/>
  <c r="L11" i="25"/>
  <c r="S11" i="25"/>
  <c r="T11" i="25" s="1"/>
  <c r="G11" i="25"/>
  <c r="S10" i="25"/>
  <c r="M10" i="25"/>
  <c r="L10" i="25"/>
  <c r="G10" i="25"/>
  <c r="H10" i="25" s="1"/>
  <c r="G9" i="25"/>
  <c r="S8" i="25"/>
  <c r="K8" i="25"/>
  <c r="G8" i="25"/>
  <c r="H8" i="25" s="1"/>
  <c r="S7" i="25"/>
  <c r="R7" i="25"/>
  <c r="L7" i="25"/>
  <c r="K7" i="25"/>
  <c r="M7" i="25"/>
  <c r="G7" i="25"/>
  <c r="S6" i="25"/>
  <c r="M6" i="25"/>
  <c r="K6" i="25"/>
  <c r="G6" i="25"/>
  <c r="R5" i="25"/>
  <c r="B17" i="24"/>
  <c r="B12" i="19"/>
  <c r="B21" i="18"/>
  <c r="L16" i="12"/>
  <c r="G16" i="12"/>
  <c r="L14" i="12"/>
  <c r="G14" i="12"/>
  <c r="L13" i="12"/>
  <c r="G13" i="12"/>
  <c r="L12" i="12"/>
  <c r="G12" i="12"/>
  <c r="L11" i="12"/>
  <c r="G11" i="12"/>
  <c r="L10" i="12"/>
  <c r="G10" i="12"/>
  <c r="L9" i="12"/>
  <c r="G9" i="12"/>
  <c r="L8" i="12"/>
  <c r="G8" i="12"/>
  <c r="L7" i="12"/>
  <c r="G7" i="12"/>
  <c r="L6" i="12"/>
  <c r="G6" i="12"/>
  <c r="L5" i="12"/>
  <c r="G5" i="12"/>
  <c r="L11" i="11"/>
  <c r="L9" i="11"/>
  <c r="G9" i="11"/>
  <c r="L8" i="11"/>
  <c r="G8" i="11"/>
  <c r="L7" i="11"/>
  <c r="G7" i="11"/>
  <c r="L6" i="11"/>
  <c r="G6" i="11"/>
  <c r="L5" i="11"/>
  <c r="G5" i="11"/>
  <c r="O141" i="10"/>
  <c r="J141" i="10"/>
  <c r="O139" i="10"/>
  <c r="J139" i="10"/>
  <c r="O138" i="10"/>
  <c r="J138" i="10"/>
  <c r="O137" i="10"/>
  <c r="J137" i="10"/>
  <c r="O136" i="10"/>
  <c r="J136" i="10"/>
  <c r="O135" i="10"/>
  <c r="J135" i="10"/>
  <c r="O134" i="10"/>
  <c r="J134" i="10"/>
  <c r="O133" i="10"/>
  <c r="J133" i="10"/>
  <c r="O132" i="10"/>
  <c r="J132" i="10"/>
  <c r="O131" i="10"/>
  <c r="J131" i="10"/>
  <c r="O130" i="10"/>
  <c r="J130" i="10"/>
  <c r="O129" i="10"/>
  <c r="J129" i="10"/>
  <c r="O128" i="10"/>
  <c r="J128" i="10"/>
  <c r="O127" i="10"/>
  <c r="J127" i="10"/>
  <c r="O126" i="10"/>
  <c r="J126" i="10"/>
  <c r="O125" i="10"/>
  <c r="J125" i="10"/>
  <c r="O124" i="10"/>
  <c r="J124" i="10"/>
  <c r="O123" i="10"/>
  <c r="J123" i="10"/>
  <c r="O122" i="10"/>
  <c r="J122" i="10"/>
  <c r="O121" i="10"/>
  <c r="J121" i="10"/>
  <c r="O120" i="10"/>
  <c r="J120" i="10"/>
  <c r="O119" i="10"/>
  <c r="J119" i="10"/>
  <c r="O118" i="10"/>
  <c r="J118" i="10"/>
  <c r="O117" i="10"/>
  <c r="J117" i="10"/>
  <c r="O116" i="10"/>
  <c r="J116" i="10"/>
  <c r="O115" i="10"/>
  <c r="J115" i="10"/>
  <c r="O114" i="10"/>
  <c r="J114" i="10"/>
  <c r="J113" i="10"/>
  <c r="O112" i="10"/>
  <c r="J112" i="10"/>
  <c r="O111" i="10"/>
  <c r="J111" i="10"/>
  <c r="O110" i="10"/>
  <c r="J110" i="10"/>
  <c r="O109" i="10"/>
  <c r="J109" i="10"/>
  <c r="O108" i="10"/>
  <c r="J108" i="10"/>
  <c r="O107" i="10"/>
  <c r="J107" i="10"/>
  <c r="O106" i="10"/>
  <c r="J106" i="10"/>
  <c r="O105" i="10"/>
  <c r="J105" i="10"/>
  <c r="O104" i="10"/>
  <c r="J104" i="10"/>
  <c r="O103" i="10"/>
  <c r="J102" i="10"/>
  <c r="O101" i="10"/>
  <c r="J101" i="10"/>
  <c r="O100" i="10"/>
  <c r="J100" i="10"/>
  <c r="J99" i="10"/>
  <c r="O98" i="10"/>
  <c r="J97" i="10"/>
  <c r="O96" i="10"/>
  <c r="J96" i="10"/>
  <c r="O95" i="10"/>
  <c r="J95" i="10"/>
  <c r="O94" i="10"/>
  <c r="J94" i="10"/>
  <c r="O93" i="10"/>
  <c r="O92" i="10"/>
  <c r="J92" i="10"/>
  <c r="O91" i="10"/>
  <c r="J91" i="10"/>
  <c r="O90" i="10"/>
  <c r="J90" i="10"/>
  <c r="O89" i="10"/>
  <c r="J89" i="10"/>
  <c r="O88" i="10"/>
  <c r="J88" i="10"/>
  <c r="O87" i="10"/>
  <c r="O86" i="10"/>
  <c r="J86" i="10"/>
  <c r="O85" i="10"/>
  <c r="J85" i="10"/>
  <c r="O84" i="10"/>
  <c r="J84" i="10"/>
  <c r="J83" i="10"/>
  <c r="O82" i="10"/>
  <c r="O81" i="10"/>
  <c r="J81" i="10"/>
  <c r="O80" i="10"/>
  <c r="J80" i="10"/>
  <c r="O79" i="10"/>
  <c r="J78" i="10"/>
  <c r="O77" i="10"/>
  <c r="J77" i="10"/>
  <c r="O76" i="10"/>
  <c r="J76" i="10"/>
  <c r="J75" i="10"/>
  <c r="O74" i="10"/>
  <c r="J74" i="10"/>
  <c r="O73" i="10"/>
  <c r="J73" i="10"/>
  <c r="O72" i="10"/>
  <c r="J72" i="10"/>
  <c r="O71" i="10"/>
  <c r="J71" i="10"/>
  <c r="O70" i="10"/>
  <c r="J70" i="10"/>
  <c r="O69" i="10"/>
  <c r="J69" i="10"/>
  <c r="O68" i="10"/>
  <c r="J68" i="10"/>
  <c r="O67" i="10"/>
  <c r="J67" i="10"/>
  <c r="O66" i="10"/>
  <c r="J66" i="10"/>
  <c r="O65" i="10"/>
  <c r="J65" i="10"/>
  <c r="O64" i="10"/>
  <c r="J64" i="10"/>
  <c r="O62" i="10"/>
  <c r="J62" i="10"/>
  <c r="O61" i="10"/>
  <c r="J61" i="10"/>
  <c r="O60" i="10"/>
  <c r="J60" i="10"/>
  <c r="O58" i="10"/>
  <c r="J58" i="10"/>
  <c r="O57" i="10"/>
  <c r="J57" i="10"/>
  <c r="O56" i="10"/>
  <c r="J56" i="10"/>
  <c r="O55" i="10"/>
  <c r="J55" i="10"/>
  <c r="O54" i="10"/>
  <c r="J54" i="10"/>
  <c r="O53" i="10"/>
  <c r="J53" i="10"/>
  <c r="O52" i="10"/>
  <c r="J52" i="10"/>
  <c r="O51" i="10"/>
  <c r="J51" i="10"/>
  <c r="O50" i="10"/>
  <c r="J50" i="10"/>
  <c r="O49" i="10"/>
  <c r="J49" i="10"/>
  <c r="O48" i="10"/>
  <c r="J48" i="10"/>
  <c r="O47" i="10"/>
  <c r="O46" i="10"/>
  <c r="J46" i="10"/>
  <c r="O45" i="10"/>
  <c r="J45" i="10"/>
  <c r="O44" i="10"/>
  <c r="J44" i="10"/>
  <c r="O43" i="10"/>
  <c r="J43" i="10"/>
  <c r="O42" i="10"/>
  <c r="J42" i="10"/>
  <c r="O41" i="10"/>
  <c r="J41" i="10"/>
  <c r="O40" i="10"/>
  <c r="J40" i="10"/>
  <c r="O38" i="10"/>
  <c r="J38" i="10"/>
  <c r="O37" i="10"/>
  <c r="J37" i="10"/>
  <c r="O36" i="10"/>
  <c r="J36" i="10"/>
  <c r="O34" i="10"/>
  <c r="J34" i="10"/>
  <c r="O33" i="10"/>
  <c r="J33" i="10"/>
  <c r="O32" i="10"/>
  <c r="J32" i="10"/>
  <c r="O31" i="10"/>
  <c r="J31" i="10"/>
  <c r="O30" i="10"/>
  <c r="J30" i="10"/>
  <c r="O29" i="10"/>
  <c r="J29" i="10"/>
  <c r="O28" i="10"/>
  <c r="J28" i="10"/>
  <c r="J27" i="10"/>
  <c r="O26" i="10"/>
  <c r="J26" i="10"/>
  <c r="O25" i="10"/>
  <c r="J25" i="10"/>
  <c r="O24" i="10"/>
  <c r="J24" i="10"/>
  <c r="O23" i="10"/>
  <c r="J23" i="10"/>
  <c r="O22" i="10"/>
  <c r="J22" i="10"/>
  <c r="O21" i="10"/>
  <c r="J21" i="10"/>
  <c r="O20" i="10"/>
  <c r="J20" i="10"/>
  <c r="O19" i="10"/>
  <c r="J19" i="10"/>
  <c r="O18" i="10"/>
  <c r="J18" i="10"/>
  <c r="O17" i="10"/>
  <c r="J17" i="10"/>
  <c r="O16" i="10"/>
  <c r="J16" i="10"/>
  <c r="O15" i="10"/>
  <c r="J14" i="10"/>
  <c r="O13" i="10"/>
  <c r="J13" i="10"/>
  <c r="O12" i="10"/>
  <c r="J12" i="10"/>
  <c r="O11" i="10"/>
  <c r="J11" i="10"/>
  <c r="O10" i="10"/>
  <c r="J10" i="10"/>
  <c r="J9" i="10"/>
  <c r="O8" i="10"/>
  <c r="J8" i="10"/>
  <c r="O7" i="10"/>
  <c r="J6" i="10"/>
  <c r="O5" i="10"/>
  <c r="J5" i="10"/>
  <c r="L20" i="9"/>
  <c r="G20" i="9"/>
  <c r="L18" i="9"/>
  <c r="G18" i="9"/>
  <c r="L17" i="9"/>
  <c r="G17" i="9"/>
  <c r="L16" i="9"/>
  <c r="G16" i="9"/>
  <c r="L15" i="9"/>
  <c r="G15" i="9"/>
  <c r="L14" i="9"/>
  <c r="G14" i="9"/>
  <c r="L13" i="9"/>
  <c r="L12" i="9"/>
  <c r="L11" i="9"/>
  <c r="L10" i="9"/>
  <c r="G10" i="9"/>
  <c r="L9" i="9"/>
  <c r="G9" i="9"/>
  <c r="L8" i="9"/>
  <c r="G8" i="9"/>
  <c r="L7" i="9"/>
  <c r="G7" i="9"/>
  <c r="L6" i="9"/>
  <c r="G6" i="9"/>
  <c r="L5" i="9"/>
  <c r="G5" i="9"/>
  <c r="I14" i="8"/>
  <c r="I14" i="12"/>
  <c r="D14" i="12"/>
  <c r="B14" i="8"/>
  <c r="B14" i="12" s="1"/>
  <c r="B13" i="8"/>
  <c r="D12" i="12"/>
  <c r="I11" i="8"/>
  <c r="I11" i="12"/>
  <c r="D11" i="12"/>
  <c r="B11" i="8"/>
  <c r="B11" i="12" s="1"/>
  <c r="F9" i="8"/>
  <c r="D9" i="12"/>
  <c r="B9" i="8"/>
  <c r="B9" i="12" s="1"/>
  <c r="I8" i="12"/>
  <c r="F8" i="8"/>
  <c r="D8" i="12"/>
  <c r="B8" i="8"/>
  <c r="I6" i="8"/>
  <c r="I6" i="12"/>
  <c r="F6" i="8"/>
  <c r="D6" i="12"/>
  <c r="B6" i="8"/>
  <c r="B6" i="12" s="1"/>
  <c r="B5" i="8"/>
  <c r="I9" i="11"/>
  <c r="F9" i="7"/>
  <c r="D9" i="11"/>
  <c r="B9" i="7"/>
  <c r="I9" i="7" s="1"/>
  <c r="I7" i="11"/>
  <c r="F7" i="7"/>
  <c r="D7" i="11"/>
  <c r="B7" i="7"/>
  <c r="B6" i="7"/>
  <c r="D6" i="11"/>
  <c r="D145" i="6"/>
  <c r="D144" i="6"/>
  <c r="D146" i="6" s="1"/>
  <c r="L139" i="10"/>
  <c r="G138" i="10"/>
  <c r="E138" i="6"/>
  <c r="D138" i="26" s="1"/>
  <c r="E137" i="6"/>
  <c r="L136" i="10"/>
  <c r="L135" i="10"/>
  <c r="G134" i="10"/>
  <c r="E133" i="6"/>
  <c r="L132" i="10"/>
  <c r="L131" i="10"/>
  <c r="G130" i="10"/>
  <c r="E129" i="6"/>
  <c r="L128" i="10"/>
  <c r="L127" i="10"/>
  <c r="G126" i="10"/>
  <c r="G125" i="10"/>
  <c r="E125" i="6"/>
  <c r="D125" i="26" s="1"/>
  <c r="L124" i="10"/>
  <c r="E124" i="6"/>
  <c r="L123" i="10"/>
  <c r="L122" i="10"/>
  <c r="G122" i="10"/>
  <c r="E122" i="6"/>
  <c r="D122" i="26" s="1"/>
  <c r="G121" i="10"/>
  <c r="L120" i="10"/>
  <c r="E120" i="6"/>
  <c r="L119" i="10"/>
  <c r="L118" i="10"/>
  <c r="G118" i="10"/>
  <c r="E118" i="10" s="1"/>
  <c r="H117" i="6"/>
  <c r="G117" i="10"/>
  <c r="E117" i="6"/>
  <c r="D117" i="26" s="1"/>
  <c r="L116" i="10"/>
  <c r="L115" i="10"/>
  <c r="L114" i="10"/>
  <c r="H114" i="6"/>
  <c r="G114" i="10"/>
  <c r="E114" i="10" s="1"/>
  <c r="E114" i="6"/>
  <c r="D114" i="26" s="1"/>
  <c r="E113" i="6"/>
  <c r="G113" i="10"/>
  <c r="L112" i="10"/>
  <c r="E112" i="6"/>
  <c r="D112" i="26" s="1"/>
  <c r="L111" i="10"/>
  <c r="L110" i="10"/>
  <c r="G110" i="10"/>
  <c r="G109" i="10"/>
  <c r="E109" i="6"/>
  <c r="D109" i="26" s="1"/>
  <c r="L108" i="10"/>
  <c r="E108" i="6"/>
  <c r="L107" i="10"/>
  <c r="L106" i="10"/>
  <c r="G106" i="10"/>
  <c r="E106" i="6"/>
  <c r="D106" i="26" s="1"/>
  <c r="G105" i="10"/>
  <c r="L104" i="10"/>
  <c r="E104" i="6"/>
  <c r="L103" i="10"/>
  <c r="L102" i="10"/>
  <c r="G102" i="10"/>
  <c r="G101" i="10"/>
  <c r="L100" i="10"/>
  <c r="E100" i="6"/>
  <c r="L99" i="10"/>
  <c r="L98" i="10"/>
  <c r="G98" i="10"/>
  <c r="G97" i="10"/>
  <c r="L96" i="10"/>
  <c r="E96" i="6"/>
  <c r="D96" i="26" s="1"/>
  <c r="L95" i="10"/>
  <c r="L94" i="10"/>
  <c r="G94" i="10"/>
  <c r="G93" i="10"/>
  <c r="E93" i="6"/>
  <c r="D93" i="26" s="1"/>
  <c r="L92" i="10"/>
  <c r="G92" i="10"/>
  <c r="E92" i="10" s="1"/>
  <c r="L91" i="10"/>
  <c r="L90" i="10"/>
  <c r="G90" i="10"/>
  <c r="E90" i="6"/>
  <c r="D90" i="26" s="1"/>
  <c r="G89" i="10"/>
  <c r="L88" i="10"/>
  <c r="L87" i="10"/>
  <c r="L86" i="10"/>
  <c r="G86" i="10"/>
  <c r="H85" i="6"/>
  <c r="G85" i="10"/>
  <c r="E85" i="6"/>
  <c r="D85" i="26" s="1"/>
  <c r="L84" i="10"/>
  <c r="L83" i="10"/>
  <c r="L82" i="10"/>
  <c r="H82" i="6"/>
  <c r="G82" i="10"/>
  <c r="E82" i="6"/>
  <c r="D82" i="26" s="1"/>
  <c r="E81" i="6"/>
  <c r="G81" i="10"/>
  <c r="L80" i="10"/>
  <c r="E80" i="6"/>
  <c r="D80" i="26" s="1"/>
  <c r="L79" i="10"/>
  <c r="L78" i="10"/>
  <c r="G78" i="10"/>
  <c r="G77" i="10"/>
  <c r="E77" i="6"/>
  <c r="D77" i="26" s="1"/>
  <c r="L76" i="10"/>
  <c r="E76" i="6"/>
  <c r="L75" i="10"/>
  <c r="L74" i="10"/>
  <c r="G74" i="10"/>
  <c r="E74" i="6"/>
  <c r="D74" i="26" s="1"/>
  <c r="G73" i="10"/>
  <c r="L72" i="10"/>
  <c r="E72" i="6"/>
  <c r="L71" i="10"/>
  <c r="L70" i="10"/>
  <c r="G70" i="10"/>
  <c r="G69" i="10"/>
  <c r="L68" i="10"/>
  <c r="E68" i="6"/>
  <c r="L67" i="10"/>
  <c r="L66" i="10"/>
  <c r="G66" i="10"/>
  <c r="E66" i="10" s="1"/>
  <c r="L65" i="10"/>
  <c r="G65" i="10"/>
  <c r="L64" i="10"/>
  <c r="E64" i="6"/>
  <c r="D64" i="26" s="1"/>
  <c r="L63" i="10"/>
  <c r="L62" i="10"/>
  <c r="G62" i="10"/>
  <c r="G61" i="10"/>
  <c r="E61" i="6"/>
  <c r="D61" i="26" s="1"/>
  <c r="L60" i="10"/>
  <c r="E60" i="6"/>
  <c r="L59" i="10"/>
  <c r="L58" i="10"/>
  <c r="G58" i="10"/>
  <c r="E58" i="6"/>
  <c r="D58" i="26" s="1"/>
  <c r="G57" i="10"/>
  <c r="L56" i="10"/>
  <c r="L55" i="10"/>
  <c r="L54" i="10"/>
  <c r="G54" i="10"/>
  <c r="H53" i="6"/>
  <c r="G53" i="10"/>
  <c r="E53" i="6"/>
  <c r="D53" i="26" s="1"/>
  <c r="L52" i="10"/>
  <c r="L51" i="10"/>
  <c r="E51" i="6"/>
  <c r="D51" i="26" s="1"/>
  <c r="L50" i="10"/>
  <c r="H50" i="6"/>
  <c r="G50" i="10"/>
  <c r="E50" i="10" s="1"/>
  <c r="E50" i="6"/>
  <c r="D50" i="26" s="1"/>
  <c r="G49" i="10"/>
  <c r="L48" i="10"/>
  <c r="E48" i="6"/>
  <c r="D48" i="26" s="1"/>
  <c r="L47" i="10"/>
  <c r="L46" i="10"/>
  <c r="G46" i="10"/>
  <c r="G45" i="10"/>
  <c r="E45" i="6"/>
  <c r="D45" i="26" s="1"/>
  <c r="L44" i="10"/>
  <c r="E44" i="6"/>
  <c r="L43" i="10"/>
  <c r="L42" i="10"/>
  <c r="G42" i="10"/>
  <c r="E42" i="6"/>
  <c r="D42" i="26" s="1"/>
  <c r="G41" i="10"/>
  <c r="L40" i="10"/>
  <c r="E40" i="6"/>
  <c r="L39" i="10"/>
  <c r="L38" i="10"/>
  <c r="G38" i="10"/>
  <c r="G37" i="10"/>
  <c r="L36" i="10"/>
  <c r="E36" i="6"/>
  <c r="L35" i="10"/>
  <c r="L34" i="10"/>
  <c r="G34" i="10"/>
  <c r="E34" i="10" s="1"/>
  <c r="G33" i="10"/>
  <c r="L32" i="10"/>
  <c r="E32" i="6"/>
  <c r="D32" i="26" s="1"/>
  <c r="L31" i="10"/>
  <c r="L30" i="10"/>
  <c r="G30" i="10"/>
  <c r="E30" i="10" s="1"/>
  <c r="G29" i="10"/>
  <c r="E29" i="6"/>
  <c r="D29" i="26" s="1"/>
  <c r="L28" i="10"/>
  <c r="L27" i="10"/>
  <c r="K26" i="6"/>
  <c r="L26" i="10"/>
  <c r="G26" i="10"/>
  <c r="E26" i="6"/>
  <c r="D26" i="26" s="1"/>
  <c r="G25" i="10"/>
  <c r="L24" i="10"/>
  <c r="L23" i="10"/>
  <c r="L22" i="10"/>
  <c r="E22" i="6"/>
  <c r="H21" i="6"/>
  <c r="G21" i="10"/>
  <c r="E21" i="6"/>
  <c r="D21" i="26" s="1"/>
  <c r="L20" i="10"/>
  <c r="L19" i="10"/>
  <c r="L18" i="10"/>
  <c r="H18" i="6"/>
  <c r="G18" i="10"/>
  <c r="E18" i="6"/>
  <c r="D18" i="26" s="1"/>
  <c r="G17" i="10"/>
  <c r="L16" i="10"/>
  <c r="E16" i="6"/>
  <c r="D16" i="26" s="1"/>
  <c r="L15" i="10"/>
  <c r="H15" i="6"/>
  <c r="E15" i="6"/>
  <c r="D15" i="26" s="1"/>
  <c r="L14" i="10"/>
  <c r="G14" i="10"/>
  <c r="E14" i="10" s="1"/>
  <c r="L13" i="10"/>
  <c r="G13" i="10"/>
  <c r="E13" i="10" s="1"/>
  <c r="E13" i="6"/>
  <c r="D13" i="26" s="1"/>
  <c r="L12" i="10"/>
  <c r="E12" i="6"/>
  <c r="L11" i="10"/>
  <c r="L10" i="10"/>
  <c r="G10" i="10"/>
  <c r="E10" i="10" s="1"/>
  <c r="E10" i="6"/>
  <c r="D10" i="26" s="1"/>
  <c r="E9" i="6"/>
  <c r="L8" i="10"/>
  <c r="E8" i="6"/>
  <c r="L7" i="10"/>
  <c r="L6" i="10"/>
  <c r="G5" i="10"/>
  <c r="I18" i="9"/>
  <c r="D18" i="9"/>
  <c r="I17" i="9"/>
  <c r="D17" i="9"/>
  <c r="I16" i="9"/>
  <c r="D16" i="9"/>
  <c r="I15" i="9"/>
  <c r="D15" i="9"/>
  <c r="D14" i="9"/>
  <c r="I13" i="9"/>
  <c r="D13" i="9"/>
  <c r="B13" i="5"/>
  <c r="I12" i="5"/>
  <c r="I12" i="9"/>
  <c r="D12" i="9"/>
  <c r="B12" i="9" s="1"/>
  <c r="B12" i="5"/>
  <c r="I11" i="9"/>
  <c r="B11" i="5"/>
  <c r="I10" i="9"/>
  <c r="B10" i="5"/>
  <c r="I9" i="9"/>
  <c r="D9" i="9"/>
  <c r="I8" i="9"/>
  <c r="I7" i="9"/>
  <c r="I6" i="9"/>
  <c r="D6" i="9"/>
  <c r="D5" i="9"/>
  <c r="B5" i="5"/>
  <c r="B11" i="3"/>
  <c r="E54" i="10" l="1"/>
  <c r="E82" i="10"/>
  <c r="E86" i="10"/>
  <c r="E42" i="10"/>
  <c r="E102" i="10"/>
  <c r="E38" i="10"/>
  <c r="E70" i="10"/>
  <c r="E98" i="10"/>
  <c r="B9" i="9"/>
  <c r="D129" i="26"/>
  <c r="I11" i="5"/>
  <c r="B13" i="9"/>
  <c r="B16" i="9"/>
  <c r="D9" i="26"/>
  <c r="D81" i="26"/>
  <c r="H81" i="6"/>
  <c r="D124" i="26"/>
  <c r="K124" i="6"/>
  <c r="B17" i="9"/>
  <c r="B11" i="28"/>
  <c r="D11" i="28" s="1"/>
  <c r="B16" i="4"/>
  <c r="D5" i="4" s="1"/>
  <c r="D68" i="26"/>
  <c r="F68" i="26" s="1"/>
  <c r="K68" i="6"/>
  <c r="D72" i="26"/>
  <c r="D76" i="26"/>
  <c r="D133" i="26"/>
  <c r="D7" i="4"/>
  <c r="B12" i="25"/>
  <c r="D12" i="25" s="1"/>
  <c r="B18" i="9"/>
  <c r="D22" i="26"/>
  <c r="D137" i="26"/>
  <c r="B20" i="1"/>
  <c r="D18" i="1" s="1"/>
  <c r="F10" i="5"/>
  <c r="I10" i="5"/>
  <c r="B15" i="9"/>
  <c r="D100" i="26"/>
  <c r="K100" i="6"/>
  <c r="D104" i="26"/>
  <c r="D113" i="26"/>
  <c r="H113" i="6"/>
  <c r="D141" i="2"/>
  <c r="D9" i="4"/>
  <c r="D8" i="26"/>
  <c r="D36" i="26"/>
  <c r="K36" i="6"/>
  <c r="D40" i="26"/>
  <c r="D108" i="26"/>
  <c r="B5" i="12"/>
  <c r="D12" i="26"/>
  <c r="D44" i="26"/>
  <c r="D60" i="26"/>
  <c r="K60" i="6"/>
  <c r="D120" i="26"/>
  <c r="B6" i="11"/>
  <c r="B6" i="27" s="1"/>
  <c r="D6" i="27" s="1"/>
  <c r="F6" i="7"/>
  <c r="G28" i="10"/>
  <c r="E28" i="10" s="1"/>
  <c r="L49" i="10"/>
  <c r="B6" i="5"/>
  <c r="F11" i="5"/>
  <c r="B14" i="5"/>
  <c r="J145" i="6"/>
  <c r="E7" i="6"/>
  <c r="K8" i="6"/>
  <c r="G16" i="10"/>
  <c r="E16" i="10" s="1"/>
  <c r="H16" i="6"/>
  <c r="H22" i="6"/>
  <c r="E30" i="6"/>
  <c r="E33" i="6"/>
  <c r="E39" i="6"/>
  <c r="G39" i="10"/>
  <c r="E39" i="10" s="1"/>
  <c r="K40" i="6"/>
  <c r="G48" i="10"/>
  <c r="E48" i="10" s="1"/>
  <c r="H48" i="6"/>
  <c r="H51" i="6"/>
  <c r="E62" i="6"/>
  <c r="E65" i="6"/>
  <c r="L69" i="10"/>
  <c r="E69" i="10" s="1"/>
  <c r="G71" i="10"/>
  <c r="E71" i="10" s="1"/>
  <c r="E71" i="6"/>
  <c r="K72" i="6"/>
  <c r="E74" i="10"/>
  <c r="G80" i="10"/>
  <c r="E80" i="10" s="1"/>
  <c r="H80" i="6"/>
  <c r="E94" i="6"/>
  <c r="E97" i="6"/>
  <c r="G103" i="10"/>
  <c r="E103" i="10" s="1"/>
  <c r="E103" i="6"/>
  <c r="K104" i="6"/>
  <c r="E106" i="10"/>
  <c r="G112" i="10"/>
  <c r="E112" i="10" s="1"/>
  <c r="H112" i="6"/>
  <c r="E126" i="6"/>
  <c r="L129" i="10"/>
  <c r="K129" i="6"/>
  <c r="H138" i="6"/>
  <c r="G141" i="6"/>
  <c r="G145" i="6"/>
  <c r="B7" i="11"/>
  <c r="B7" i="27" s="1"/>
  <c r="D7" i="27" s="1"/>
  <c r="D8" i="11"/>
  <c r="B8" i="7"/>
  <c r="B8" i="12"/>
  <c r="B12" i="8"/>
  <c r="I12" i="8" s="1"/>
  <c r="I12" i="12"/>
  <c r="I14" i="9"/>
  <c r="B14" i="9" s="1"/>
  <c r="G7" i="10"/>
  <c r="E7" i="10" s="1"/>
  <c r="G12" i="10"/>
  <c r="E12" i="10" s="1"/>
  <c r="G22" i="10"/>
  <c r="E22" i="10" s="1"/>
  <c r="L17" i="10"/>
  <c r="E17" i="10" s="1"/>
  <c r="B7" i="5"/>
  <c r="F12" i="5"/>
  <c r="B15" i="5"/>
  <c r="E20" i="5"/>
  <c r="H10" i="6"/>
  <c r="H13" i="6"/>
  <c r="E24" i="6"/>
  <c r="L25" i="10"/>
  <c r="E25" i="10" s="1"/>
  <c r="E27" i="6"/>
  <c r="G36" i="10"/>
  <c r="E36" i="10" s="1"/>
  <c r="H36" i="6"/>
  <c r="H42" i="6"/>
  <c r="H45" i="6"/>
  <c r="E56" i="6"/>
  <c r="L57" i="10"/>
  <c r="G59" i="10"/>
  <c r="E59" i="10" s="1"/>
  <c r="E59" i="6"/>
  <c r="E62" i="10"/>
  <c r="E65" i="10"/>
  <c r="G68" i="10"/>
  <c r="E68" i="10" s="1"/>
  <c r="H68" i="6"/>
  <c r="H74" i="6"/>
  <c r="H77" i="6"/>
  <c r="E88" i="6"/>
  <c r="L89" i="10"/>
  <c r="G91" i="10"/>
  <c r="E91" i="10" s="1"/>
  <c r="E91" i="6"/>
  <c r="E94" i="10"/>
  <c r="G100" i="10"/>
  <c r="E100" i="10" s="1"/>
  <c r="H100" i="6"/>
  <c r="H106" i="6"/>
  <c r="H109" i="6"/>
  <c r="L121" i="10"/>
  <c r="G123" i="10"/>
  <c r="E123" i="10" s="1"/>
  <c r="E123" i="6"/>
  <c r="G133" i="10"/>
  <c r="H133" i="6"/>
  <c r="G135" i="10"/>
  <c r="E135" i="10" s="1"/>
  <c r="E135" i="6"/>
  <c r="L138" i="10"/>
  <c r="E138" i="10" s="1"/>
  <c r="K138" i="6"/>
  <c r="J141" i="6"/>
  <c r="I8" i="11"/>
  <c r="I9" i="12"/>
  <c r="I9" i="8"/>
  <c r="F11" i="8"/>
  <c r="F14" i="8"/>
  <c r="B6" i="9"/>
  <c r="G6" i="10"/>
  <c r="E6" i="10" s="1"/>
  <c r="J7" i="10"/>
  <c r="O9" i="10"/>
  <c r="O14" i="10"/>
  <c r="B20" i="14"/>
  <c r="G19" i="10"/>
  <c r="E19" i="10" s="1"/>
  <c r="E19" i="6"/>
  <c r="F5" i="5"/>
  <c r="B8" i="5"/>
  <c r="F8" i="5" s="1"/>
  <c r="F13" i="5"/>
  <c r="B16" i="5"/>
  <c r="E6" i="6"/>
  <c r="K13" i="6"/>
  <c r="K16" i="6"/>
  <c r="E18" i="10"/>
  <c r="K19" i="6"/>
  <c r="K22" i="6"/>
  <c r="H24" i="6"/>
  <c r="H27" i="6"/>
  <c r="H30" i="6"/>
  <c r="E38" i="6"/>
  <c r="E41" i="6"/>
  <c r="L45" i="10"/>
  <c r="E45" i="10" s="1"/>
  <c r="K45" i="6"/>
  <c r="G47" i="10"/>
  <c r="E47" i="10" s="1"/>
  <c r="E47" i="6"/>
  <c r="K48" i="6"/>
  <c r="K51" i="6"/>
  <c r="G56" i="10"/>
  <c r="E56" i="10" s="1"/>
  <c r="H56" i="6"/>
  <c r="H59" i="6"/>
  <c r="E70" i="6"/>
  <c r="E73" i="6"/>
  <c r="K77" i="6"/>
  <c r="L77" i="10"/>
  <c r="E77" i="10" s="1"/>
  <c r="G79" i="10"/>
  <c r="E79" i="10" s="1"/>
  <c r="E79" i="6"/>
  <c r="K80" i="6"/>
  <c r="G88" i="10"/>
  <c r="E88" i="10" s="1"/>
  <c r="H88" i="6"/>
  <c r="H91" i="6"/>
  <c r="E102" i="6"/>
  <c r="E105" i="6"/>
  <c r="L109" i="10"/>
  <c r="E109" i="10" s="1"/>
  <c r="K109" i="6"/>
  <c r="G111" i="10"/>
  <c r="E111" i="10" s="1"/>
  <c r="E111" i="6"/>
  <c r="K112" i="6"/>
  <c r="G120" i="10"/>
  <c r="E120" i="10" s="1"/>
  <c r="H120" i="6"/>
  <c r="G128" i="10"/>
  <c r="E128" i="10" s="1"/>
  <c r="E128" i="6"/>
  <c r="E130" i="6"/>
  <c r="L133" i="10"/>
  <c r="K133" i="6"/>
  <c r="D5" i="12"/>
  <c r="F5" i="8"/>
  <c r="B13" i="12"/>
  <c r="D7" i="9"/>
  <c r="L37" i="10"/>
  <c r="G51" i="10"/>
  <c r="E51" i="10" s="1"/>
  <c r="B9" i="5"/>
  <c r="B17" i="5"/>
  <c r="H20" i="5"/>
  <c r="G144" i="6"/>
  <c r="G146" i="6" s="1"/>
  <c r="K10" i="6"/>
  <c r="H12" i="6"/>
  <c r="K33" i="6"/>
  <c r="L33" i="10"/>
  <c r="E33" i="10" s="1"/>
  <c r="G35" i="10"/>
  <c r="E35" i="10" s="1"/>
  <c r="E35" i="6"/>
  <c r="H35" i="6" s="1"/>
  <c r="K42" i="6"/>
  <c r="G44" i="10"/>
  <c r="E44" i="10" s="1"/>
  <c r="H44" i="6"/>
  <c r="K65" i="6"/>
  <c r="G67" i="10"/>
  <c r="E67" i="10" s="1"/>
  <c r="E67" i="6"/>
  <c r="K74" i="6"/>
  <c r="G76" i="10"/>
  <c r="E76" i="10" s="1"/>
  <c r="H76" i="6"/>
  <c r="L97" i="10"/>
  <c r="E97" i="10" s="1"/>
  <c r="K97" i="6"/>
  <c r="G99" i="10"/>
  <c r="E99" i="10" s="1"/>
  <c r="E99" i="6"/>
  <c r="K106" i="6"/>
  <c r="G108" i="10"/>
  <c r="E108" i="10" s="1"/>
  <c r="H108" i="6"/>
  <c r="L126" i="10"/>
  <c r="E126" i="10" s="1"/>
  <c r="K126" i="6"/>
  <c r="G137" i="10"/>
  <c r="H137" i="6"/>
  <c r="G139" i="10"/>
  <c r="E139" i="10" s="1"/>
  <c r="E139" i="6"/>
  <c r="I5" i="12"/>
  <c r="D13" i="12"/>
  <c r="F13" i="8"/>
  <c r="D8" i="9"/>
  <c r="D10" i="9"/>
  <c r="I5" i="5"/>
  <c r="I13" i="5"/>
  <c r="F15" i="5"/>
  <c r="B18" i="5"/>
  <c r="H9" i="6"/>
  <c r="E14" i="6"/>
  <c r="E144" i="6" s="1"/>
  <c r="E17" i="6"/>
  <c r="K17" i="6" s="1"/>
  <c r="E20" i="6"/>
  <c r="K21" i="6"/>
  <c r="L21" i="10"/>
  <c r="E21" i="10" s="1"/>
  <c r="E23" i="6"/>
  <c r="K24" i="6"/>
  <c r="E26" i="10"/>
  <c r="K27" i="6"/>
  <c r="K30" i="6"/>
  <c r="G32" i="10"/>
  <c r="E32" i="10" s="1"/>
  <c r="H32" i="6"/>
  <c r="H38" i="6"/>
  <c r="H41" i="6"/>
  <c r="E46" i="6"/>
  <c r="K46" i="6" s="1"/>
  <c r="E49" i="6"/>
  <c r="K49" i="6" s="1"/>
  <c r="E52" i="6"/>
  <c r="L53" i="10"/>
  <c r="E53" i="10" s="1"/>
  <c r="K53" i="6"/>
  <c r="G55" i="10"/>
  <c r="E55" i="10" s="1"/>
  <c r="E55" i="6"/>
  <c r="K56" i="6"/>
  <c r="E58" i="10"/>
  <c r="K59" i="6"/>
  <c r="K62" i="6"/>
  <c r="G64" i="10"/>
  <c r="E64" i="10" s="1"/>
  <c r="H64" i="6"/>
  <c r="H67" i="6"/>
  <c r="H70" i="6"/>
  <c r="E78" i="6"/>
  <c r="K78" i="6" s="1"/>
  <c r="E84" i="6"/>
  <c r="L85" i="10"/>
  <c r="E85" i="10" s="1"/>
  <c r="K85" i="6"/>
  <c r="E87" i="6"/>
  <c r="H87" i="6" s="1"/>
  <c r="G87" i="10"/>
  <c r="E87" i="10" s="1"/>
  <c r="K88" i="6"/>
  <c r="E90" i="10"/>
  <c r="K91" i="6"/>
  <c r="K94" i="6"/>
  <c r="G96" i="10"/>
  <c r="E96" i="10" s="1"/>
  <c r="H96" i="6"/>
  <c r="H99" i="6"/>
  <c r="H105" i="6"/>
  <c r="E110" i="6"/>
  <c r="K110" i="6" s="1"/>
  <c r="E116" i="6"/>
  <c r="L117" i="10"/>
  <c r="E117" i="10" s="1"/>
  <c r="K117" i="6"/>
  <c r="G119" i="10"/>
  <c r="E119" i="10" s="1"/>
  <c r="E119" i="6"/>
  <c r="K120" i="6"/>
  <c r="E122" i="10"/>
  <c r="H130" i="6"/>
  <c r="E132" i="6"/>
  <c r="G132" i="10"/>
  <c r="E132" i="10" s="1"/>
  <c r="E134" i="6"/>
  <c r="K135" i="6"/>
  <c r="L137" i="10"/>
  <c r="K137" i="6"/>
  <c r="H139" i="6"/>
  <c r="I7" i="7"/>
  <c r="B9" i="11"/>
  <c r="B9" i="27" s="1"/>
  <c r="D9" i="27" s="1"/>
  <c r="I5" i="8"/>
  <c r="I8" i="8"/>
  <c r="D10" i="12"/>
  <c r="B10" i="8"/>
  <c r="I13" i="12"/>
  <c r="I5" i="9"/>
  <c r="B5" i="9" s="1"/>
  <c r="D11" i="9"/>
  <c r="G15" i="10"/>
  <c r="E15" i="10" s="1"/>
  <c r="G60" i="10"/>
  <c r="E60" i="10" s="1"/>
  <c r="L101" i="10"/>
  <c r="E101" i="10" s="1"/>
  <c r="I6" i="5"/>
  <c r="F16" i="5"/>
  <c r="E5" i="6"/>
  <c r="L9" i="10"/>
  <c r="K9" i="6"/>
  <c r="G11" i="10"/>
  <c r="E11" i="10" s="1"/>
  <c r="E11" i="6"/>
  <c r="K12" i="6"/>
  <c r="K15" i="6"/>
  <c r="K18" i="6"/>
  <c r="G20" i="10"/>
  <c r="E20" i="10" s="1"/>
  <c r="H20" i="6"/>
  <c r="H26" i="6"/>
  <c r="H29" i="6"/>
  <c r="E34" i="6"/>
  <c r="E37" i="6"/>
  <c r="K37" i="6" s="1"/>
  <c r="L41" i="10"/>
  <c r="E41" i="10" s="1"/>
  <c r="K41" i="6"/>
  <c r="G43" i="10"/>
  <c r="E43" i="10" s="1"/>
  <c r="E43" i="6"/>
  <c r="K44" i="6"/>
  <c r="E46" i="10"/>
  <c r="K47" i="6"/>
  <c r="E49" i="10"/>
  <c r="K50" i="6"/>
  <c r="G52" i="10"/>
  <c r="E52" i="10" s="1"/>
  <c r="H52" i="6"/>
  <c r="H55" i="6"/>
  <c r="H58" i="6"/>
  <c r="H61" i="6"/>
  <c r="E66" i="6"/>
  <c r="E69" i="6"/>
  <c r="K69" i="6" s="1"/>
  <c r="L73" i="10"/>
  <c r="E73" i="10" s="1"/>
  <c r="G75" i="10"/>
  <c r="E75" i="10" s="1"/>
  <c r="E75" i="6"/>
  <c r="K76" i="6"/>
  <c r="E78" i="10"/>
  <c r="K79" i="6"/>
  <c r="K82" i="6"/>
  <c r="G84" i="10"/>
  <c r="E84" i="10" s="1"/>
  <c r="H84" i="6"/>
  <c r="H90" i="6"/>
  <c r="H93" i="6"/>
  <c r="E98" i="6"/>
  <c r="E101" i="6"/>
  <c r="K101" i="6" s="1"/>
  <c r="L105" i="10"/>
  <c r="E105" i="10" s="1"/>
  <c r="K105" i="6"/>
  <c r="G107" i="10"/>
  <c r="E107" i="10" s="1"/>
  <c r="E107" i="6"/>
  <c r="K108" i="6"/>
  <c r="E110" i="10"/>
  <c r="K111" i="6"/>
  <c r="K114" i="6"/>
  <c r="G116" i="10"/>
  <c r="E116" i="10" s="1"/>
  <c r="H116" i="6"/>
  <c r="H119" i="6"/>
  <c r="H122" i="6"/>
  <c r="H125" i="6"/>
  <c r="G127" i="10"/>
  <c r="E127" i="10" s="1"/>
  <c r="E127" i="6"/>
  <c r="L130" i="10"/>
  <c r="E130" i="10" s="1"/>
  <c r="K130" i="6"/>
  <c r="J144" i="6"/>
  <c r="J146" i="6" s="1"/>
  <c r="D5" i="11"/>
  <c r="D11" i="11" s="1"/>
  <c r="E11" i="7"/>
  <c r="B5" i="7"/>
  <c r="I6" i="11"/>
  <c r="I6" i="7"/>
  <c r="B6" i="28"/>
  <c r="D6" i="28" s="1"/>
  <c r="D7" i="12"/>
  <c r="B7" i="8"/>
  <c r="I7" i="8" s="1"/>
  <c r="B9" i="28"/>
  <c r="I10" i="12"/>
  <c r="I13" i="8"/>
  <c r="G11" i="9"/>
  <c r="G12" i="9"/>
  <c r="G13" i="9"/>
  <c r="L5" i="10"/>
  <c r="E5" i="10" s="1"/>
  <c r="O6" i="10"/>
  <c r="G9" i="10"/>
  <c r="J15" i="10"/>
  <c r="G24" i="10"/>
  <c r="E24" i="10" s="1"/>
  <c r="G27" i="10"/>
  <c r="E27" i="10" s="1"/>
  <c r="G8" i="10"/>
  <c r="E8" i="10" s="1"/>
  <c r="H8" i="6"/>
  <c r="E25" i="6"/>
  <c r="E28" i="6"/>
  <c r="H28" i="6" s="1"/>
  <c r="L29" i="10"/>
  <c r="E29" i="10" s="1"/>
  <c r="K29" i="6"/>
  <c r="G31" i="10"/>
  <c r="E31" i="10" s="1"/>
  <c r="E31" i="6"/>
  <c r="K32" i="6"/>
  <c r="E37" i="10"/>
  <c r="G40" i="10"/>
  <c r="E40" i="10" s="1"/>
  <c r="H40" i="6"/>
  <c r="E54" i="6"/>
  <c r="E57" i="6"/>
  <c r="K57" i="6" s="1"/>
  <c r="K61" i="6"/>
  <c r="L61" i="10"/>
  <c r="E61" i="10" s="1"/>
  <c r="G63" i="10"/>
  <c r="E63" i="10" s="1"/>
  <c r="E63" i="6"/>
  <c r="K64" i="6"/>
  <c r="G72" i="10"/>
  <c r="E72" i="10" s="1"/>
  <c r="H72" i="6"/>
  <c r="E86" i="6"/>
  <c r="K86" i="6" s="1"/>
  <c r="E89" i="6"/>
  <c r="E92" i="6"/>
  <c r="H92" i="6" s="1"/>
  <c r="L93" i="10"/>
  <c r="E93" i="10" s="1"/>
  <c r="K93" i="6"/>
  <c r="G95" i="10"/>
  <c r="E95" i="10" s="1"/>
  <c r="E95" i="6"/>
  <c r="K96" i="6"/>
  <c r="G104" i="10"/>
  <c r="E104" i="10" s="1"/>
  <c r="H104" i="6"/>
  <c r="E118" i="6"/>
  <c r="H118" i="6" s="1"/>
  <c r="E121" i="6"/>
  <c r="L125" i="10"/>
  <c r="E125" i="10" s="1"/>
  <c r="K125" i="6"/>
  <c r="G136" i="10"/>
  <c r="E136" i="10" s="1"/>
  <c r="E136" i="6"/>
  <c r="H136" i="6" s="1"/>
  <c r="I5" i="11"/>
  <c r="I11" i="11" s="1"/>
  <c r="I7" i="12"/>
  <c r="B14" i="28"/>
  <c r="D14" i="28" s="1"/>
  <c r="E16" i="8"/>
  <c r="E57" i="10"/>
  <c r="K58" i="6"/>
  <c r="H60" i="6"/>
  <c r="L81" i="10"/>
  <c r="E81" i="10" s="1"/>
  <c r="K81" i="6"/>
  <c r="G83" i="10"/>
  <c r="E83" i="10" s="1"/>
  <c r="E83" i="6"/>
  <c r="K83" i="6" s="1"/>
  <c r="E89" i="10"/>
  <c r="K90" i="6"/>
  <c r="L113" i="10"/>
  <c r="E113" i="10" s="1"/>
  <c r="K113" i="6"/>
  <c r="G115" i="10"/>
  <c r="E115" i="10" s="1"/>
  <c r="E115" i="6"/>
  <c r="E121" i="10"/>
  <c r="K122" i="6"/>
  <c r="H124" i="6"/>
  <c r="G124" i="10"/>
  <c r="E124" i="10" s="1"/>
  <c r="G129" i="10"/>
  <c r="E129" i="10" s="1"/>
  <c r="H129" i="6"/>
  <c r="G131" i="10"/>
  <c r="E131" i="10" s="1"/>
  <c r="E131" i="6"/>
  <c r="L134" i="10"/>
  <c r="E134" i="10" s="1"/>
  <c r="K134" i="6"/>
  <c r="H11" i="7"/>
  <c r="H16" i="8"/>
  <c r="G23" i="10"/>
  <c r="E23" i="10" s="1"/>
  <c r="O27" i="10"/>
  <c r="J39" i="10"/>
  <c r="J87" i="10"/>
  <c r="J47" i="10"/>
  <c r="O59" i="10"/>
  <c r="J79" i="10"/>
  <c r="J98" i="10"/>
  <c r="O99" i="10"/>
  <c r="O75" i="10"/>
  <c r="B11" i="13"/>
  <c r="B17" i="20"/>
  <c r="D142" i="22"/>
  <c r="J35" i="10"/>
  <c r="O39" i="10"/>
  <c r="J63" i="10"/>
  <c r="J82" i="10"/>
  <c r="O83" i="10"/>
  <c r="J93" i="10"/>
  <c r="O102" i="10"/>
  <c r="O113" i="10"/>
  <c r="D141" i="15"/>
  <c r="O35" i="10"/>
  <c r="J59" i="10"/>
  <c r="O63" i="10"/>
  <c r="O78" i="10"/>
  <c r="O97" i="10"/>
  <c r="J103" i="10"/>
  <c r="B16" i="16"/>
  <c r="B21" i="21"/>
  <c r="B21" i="17"/>
  <c r="L9" i="25"/>
  <c r="K9" i="25"/>
  <c r="R9" i="25"/>
  <c r="N12" i="26"/>
  <c r="M12" i="26"/>
  <c r="N28" i="26"/>
  <c r="M28" i="26"/>
  <c r="P45" i="26"/>
  <c r="P61" i="26"/>
  <c r="P70" i="26"/>
  <c r="H15" i="25"/>
  <c r="P13" i="26"/>
  <c r="P29" i="26"/>
  <c r="P30" i="26"/>
  <c r="N40" i="26"/>
  <c r="M40" i="26"/>
  <c r="N56" i="26"/>
  <c r="M56" i="26"/>
  <c r="J20" i="25"/>
  <c r="S5" i="25"/>
  <c r="K5" i="25"/>
  <c r="N7" i="25"/>
  <c r="G13" i="25"/>
  <c r="L13" i="25"/>
  <c r="H17" i="25"/>
  <c r="N8" i="26"/>
  <c r="M8" i="26"/>
  <c r="N24" i="26"/>
  <c r="M24" i="26"/>
  <c r="P41" i="26"/>
  <c r="P57" i="26"/>
  <c r="N66" i="26"/>
  <c r="M66" i="26"/>
  <c r="B12" i="23"/>
  <c r="M5" i="25"/>
  <c r="F20" i="25"/>
  <c r="M8" i="25"/>
  <c r="L17" i="25"/>
  <c r="K17" i="25"/>
  <c r="R17" i="25"/>
  <c r="P9" i="26"/>
  <c r="P25" i="26"/>
  <c r="P26" i="26"/>
  <c r="N52" i="26"/>
  <c r="M52" i="26"/>
  <c r="P78" i="26"/>
  <c r="H6" i="25"/>
  <c r="M12" i="25"/>
  <c r="S12" i="25"/>
  <c r="T12" i="25" s="1"/>
  <c r="N20" i="26"/>
  <c r="M20" i="26"/>
  <c r="N36" i="26"/>
  <c r="M36" i="26"/>
  <c r="P53" i="26"/>
  <c r="P111" i="26"/>
  <c r="L6" i="25"/>
  <c r="N15" i="25"/>
  <c r="G16" i="25"/>
  <c r="P5" i="26"/>
  <c r="P21" i="26"/>
  <c r="P37" i="26"/>
  <c r="N48" i="26"/>
  <c r="M48" i="26"/>
  <c r="N64" i="26"/>
  <c r="M64" i="26"/>
  <c r="F93" i="26"/>
  <c r="C20" i="25"/>
  <c r="H7" i="25"/>
  <c r="H11" i="25"/>
  <c r="N16" i="26"/>
  <c r="M16" i="26"/>
  <c r="N32" i="26"/>
  <c r="M32" i="26"/>
  <c r="P49" i="26"/>
  <c r="O71" i="26"/>
  <c r="M71" i="26"/>
  <c r="G5" i="25"/>
  <c r="L5" i="25"/>
  <c r="E20" i="25"/>
  <c r="T5" i="25"/>
  <c r="T7" i="25"/>
  <c r="N8" i="25"/>
  <c r="H9" i="25"/>
  <c r="P17" i="26"/>
  <c r="P33" i="26"/>
  <c r="P34" i="26"/>
  <c r="N44" i="26"/>
  <c r="M44" i="26"/>
  <c r="N60" i="26"/>
  <c r="M60" i="26"/>
  <c r="N68" i="26"/>
  <c r="M68" i="26"/>
  <c r="F15" i="26"/>
  <c r="F51" i="26"/>
  <c r="F72" i="26"/>
  <c r="P74" i="26"/>
  <c r="N100" i="26"/>
  <c r="M100" i="26"/>
  <c r="I105" i="26"/>
  <c r="J105" i="26" s="1"/>
  <c r="O105" i="26"/>
  <c r="N6" i="25"/>
  <c r="L8" i="25"/>
  <c r="R10" i="25"/>
  <c r="T10" i="25" s="1"/>
  <c r="M11" i="25"/>
  <c r="H12" i="25"/>
  <c r="K13" i="25"/>
  <c r="S13" i="25"/>
  <c r="T13" i="25" s="1"/>
  <c r="N14" i="25"/>
  <c r="L16" i="25"/>
  <c r="R18" i="25"/>
  <c r="T18" i="25" s="1"/>
  <c r="K141" i="26"/>
  <c r="N5" i="26"/>
  <c r="M6" i="26"/>
  <c r="I8" i="26"/>
  <c r="J8" i="26" s="1"/>
  <c r="M10" i="26"/>
  <c r="I12" i="26"/>
  <c r="J12" i="26" s="1"/>
  <c r="M14" i="26"/>
  <c r="I16" i="26"/>
  <c r="J16" i="26" s="1"/>
  <c r="M18" i="26"/>
  <c r="I20" i="26"/>
  <c r="J20" i="26" s="1"/>
  <c r="M22" i="26"/>
  <c r="I24" i="26"/>
  <c r="J24" i="26" s="1"/>
  <c r="I28" i="26"/>
  <c r="J28" i="26" s="1"/>
  <c r="I32" i="26"/>
  <c r="J32" i="26" s="1"/>
  <c r="I36" i="26"/>
  <c r="J36" i="26" s="1"/>
  <c r="M38" i="26"/>
  <c r="I40" i="26"/>
  <c r="J40" i="26" s="1"/>
  <c r="M42" i="26"/>
  <c r="I44" i="26"/>
  <c r="J44" i="26" s="1"/>
  <c r="M46" i="26"/>
  <c r="I48" i="26"/>
  <c r="J48" i="26" s="1"/>
  <c r="M50" i="26"/>
  <c r="I52" i="26"/>
  <c r="J52" i="26" s="1"/>
  <c r="M54" i="26"/>
  <c r="I56" i="26"/>
  <c r="J56" i="26" s="1"/>
  <c r="M58" i="26"/>
  <c r="I60" i="26"/>
  <c r="J60" i="26" s="1"/>
  <c r="M62" i="26"/>
  <c r="N77" i="26"/>
  <c r="M77" i="26"/>
  <c r="O89" i="26"/>
  <c r="M89" i="26"/>
  <c r="P91" i="26"/>
  <c r="H5" i="28"/>
  <c r="N5" i="28"/>
  <c r="K10" i="25"/>
  <c r="K18" i="25"/>
  <c r="L141" i="26"/>
  <c r="O141" i="26" s="1"/>
  <c r="F10" i="26"/>
  <c r="F18" i="26"/>
  <c r="F22" i="26"/>
  <c r="F26" i="26"/>
  <c r="F42" i="26"/>
  <c r="F50" i="26"/>
  <c r="F58" i="26"/>
  <c r="P75" i="26"/>
  <c r="P83" i="26"/>
  <c r="J95" i="26"/>
  <c r="O97" i="26"/>
  <c r="M97" i="26"/>
  <c r="N112" i="26"/>
  <c r="M112" i="26"/>
  <c r="K12" i="25"/>
  <c r="E141" i="26"/>
  <c r="O5" i="26"/>
  <c r="F9" i="26"/>
  <c r="F13" i="26"/>
  <c r="F21" i="26"/>
  <c r="F29" i="26"/>
  <c r="F45" i="26"/>
  <c r="F53" i="26"/>
  <c r="F61" i="26"/>
  <c r="O64" i="26"/>
  <c r="O66" i="26"/>
  <c r="O68" i="26"/>
  <c r="F90" i="26"/>
  <c r="R6" i="25"/>
  <c r="T6" i="25" s="1"/>
  <c r="S9" i="25"/>
  <c r="L12" i="25"/>
  <c r="R14" i="25"/>
  <c r="T14" i="25" s="1"/>
  <c r="S17" i="25"/>
  <c r="I20" i="25"/>
  <c r="G141" i="26"/>
  <c r="N7" i="26"/>
  <c r="N11" i="26"/>
  <c r="N15" i="26"/>
  <c r="N19" i="26"/>
  <c r="N23" i="26"/>
  <c r="N27" i="26"/>
  <c r="N31" i="26"/>
  <c r="N35" i="26"/>
  <c r="N39" i="26"/>
  <c r="N43" i="26"/>
  <c r="N47" i="26"/>
  <c r="N51" i="26"/>
  <c r="N55" i="26"/>
  <c r="N59" i="26"/>
  <c r="N63" i="26"/>
  <c r="N81" i="26"/>
  <c r="M81" i="26"/>
  <c r="J93" i="26"/>
  <c r="M103" i="26"/>
  <c r="O103" i="26"/>
  <c r="P118" i="26"/>
  <c r="N128" i="26"/>
  <c r="M128" i="26"/>
  <c r="H141" i="26"/>
  <c r="F8" i="26"/>
  <c r="F12" i="26"/>
  <c r="F16" i="26"/>
  <c r="F32" i="26"/>
  <c r="F36" i="26"/>
  <c r="F40" i="26"/>
  <c r="F44" i="26"/>
  <c r="F48" i="26"/>
  <c r="F60" i="26"/>
  <c r="F64" i="26"/>
  <c r="N73" i="26"/>
  <c r="M73" i="26"/>
  <c r="P79" i="26"/>
  <c r="P129" i="26"/>
  <c r="O130" i="26"/>
  <c r="R8" i="25"/>
  <c r="T8" i="25" s="1"/>
  <c r="M9" i="25"/>
  <c r="K11" i="25"/>
  <c r="R16" i="25"/>
  <c r="T16" i="25" s="1"/>
  <c r="M17" i="25"/>
  <c r="I5" i="26"/>
  <c r="N6" i="26"/>
  <c r="M7" i="26"/>
  <c r="N10" i="26"/>
  <c r="M11" i="26"/>
  <c r="N14" i="26"/>
  <c r="M15" i="26"/>
  <c r="N18" i="26"/>
  <c r="M19" i="26"/>
  <c r="N22" i="26"/>
  <c r="M23" i="26"/>
  <c r="N26" i="26"/>
  <c r="M27" i="26"/>
  <c r="N30" i="26"/>
  <c r="M31" i="26"/>
  <c r="N34" i="26"/>
  <c r="M35" i="26"/>
  <c r="N38" i="26"/>
  <c r="M39" i="26"/>
  <c r="N42" i="26"/>
  <c r="M43" i="26"/>
  <c r="N46" i="26"/>
  <c r="M47" i="26"/>
  <c r="N50" i="26"/>
  <c r="M51" i="26"/>
  <c r="N54" i="26"/>
  <c r="M55" i="26"/>
  <c r="N58" i="26"/>
  <c r="M59" i="26"/>
  <c r="N62" i="26"/>
  <c r="M63" i="26"/>
  <c r="N65" i="26"/>
  <c r="M65" i="26"/>
  <c r="N67" i="26"/>
  <c r="M67" i="26"/>
  <c r="N69" i="26"/>
  <c r="M69" i="26"/>
  <c r="M82" i="26"/>
  <c r="P93" i="26"/>
  <c r="I90" i="26"/>
  <c r="J90" i="26" s="1"/>
  <c r="I102" i="26"/>
  <c r="J102" i="26" s="1"/>
  <c r="N104" i="26"/>
  <c r="M104" i="26"/>
  <c r="I106" i="26"/>
  <c r="J106" i="26" s="1"/>
  <c r="I122" i="26"/>
  <c r="J122" i="26" s="1"/>
  <c r="F125" i="26"/>
  <c r="J136" i="26"/>
  <c r="F74" i="26"/>
  <c r="F82" i="26"/>
  <c r="M85" i="26"/>
  <c r="N92" i="26"/>
  <c r="M92" i="26"/>
  <c r="F96" i="26"/>
  <c r="F109" i="26"/>
  <c r="P113" i="26"/>
  <c r="P115" i="26"/>
  <c r="N116" i="26"/>
  <c r="M116" i="26"/>
  <c r="P131" i="26"/>
  <c r="N132" i="26"/>
  <c r="M132" i="26"/>
  <c r="N72" i="26"/>
  <c r="N76" i="26"/>
  <c r="N80" i="26"/>
  <c r="N84" i="26"/>
  <c r="M84" i="26"/>
  <c r="F85" i="26"/>
  <c r="M87" i="26"/>
  <c r="N90" i="26"/>
  <c r="M90" i="26"/>
  <c r="F100" i="26"/>
  <c r="M101" i="26"/>
  <c r="P117" i="26"/>
  <c r="N120" i="26"/>
  <c r="M120" i="26"/>
  <c r="O122" i="26"/>
  <c r="F129" i="26"/>
  <c r="N135" i="26"/>
  <c r="M135" i="26"/>
  <c r="F77" i="26"/>
  <c r="F81" i="26"/>
  <c r="N86" i="26"/>
  <c r="N88" i="26"/>
  <c r="M88" i="26"/>
  <c r="I100" i="26"/>
  <c r="J100" i="26" s="1"/>
  <c r="F104" i="26"/>
  <c r="O106" i="26"/>
  <c r="I108" i="26"/>
  <c r="J108" i="26" s="1"/>
  <c r="P121" i="26"/>
  <c r="P122" i="26"/>
  <c r="P123" i="26"/>
  <c r="N124" i="26"/>
  <c r="M124" i="26"/>
  <c r="N71" i="26"/>
  <c r="M72" i="26"/>
  <c r="N75" i="26"/>
  <c r="M76" i="26"/>
  <c r="N79" i="26"/>
  <c r="M80" i="26"/>
  <c r="N83" i="26"/>
  <c r="P95" i="26"/>
  <c r="J109" i="26"/>
  <c r="F113" i="26"/>
  <c r="P125" i="26"/>
  <c r="O126" i="26"/>
  <c r="P133" i="26"/>
  <c r="P134" i="26"/>
  <c r="L12" i="28"/>
  <c r="G12" i="28"/>
  <c r="H12" i="28" s="1"/>
  <c r="F76" i="26"/>
  <c r="F80" i="26"/>
  <c r="M86" i="26"/>
  <c r="I94" i="26"/>
  <c r="J94" i="26" s="1"/>
  <c r="O95" i="26"/>
  <c r="N96" i="26"/>
  <c r="M96" i="26"/>
  <c r="P99" i="26"/>
  <c r="P107" i="26"/>
  <c r="N108" i="26"/>
  <c r="M108" i="26"/>
  <c r="I114" i="26"/>
  <c r="F117" i="26"/>
  <c r="P126" i="26"/>
  <c r="J129" i="26"/>
  <c r="I130" i="26"/>
  <c r="G5" i="27"/>
  <c r="L5" i="27"/>
  <c r="E11" i="27"/>
  <c r="O134" i="26"/>
  <c r="M136" i="26"/>
  <c r="N137" i="26"/>
  <c r="M137" i="26"/>
  <c r="N138" i="26"/>
  <c r="M138" i="26"/>
  <c r="F106" i="26"/>
  <c r="F114" i="26"/>
  <c r="F122" i="26"/>
  <c r="P139" i="26"/>
  <c r="F133" i="26"/>
  <c r="N7" i="27"/>
  <c r="G11" i="28"/>
  <c r="H11" i="28" s="1"/>
  <c r="L11" i="28"/>
  <c r="N87" i="26"/>
  <c r="N91" i="26"/>
  <c r="N95" i="26"/>
  <c r="N99" i="26"/>
  <c r="N103" i="26"/>
  <c r="N107" i="26"/>
  <c r="N111" i="26"/>
  <c r="N115" i="26"/>
  <c r="N119" i="26"/>
  <c r="N123" i="26"/>
  <c r="N127" i="26"/>
  <c r="N131" i="26"/>
  <c r="F137" i="26"/>
  <c r="N12" i="28"/>
  <c r="F108" i="26"/>
  <c r="F112" i="26"/>
  <c r="F120" i="26"/>
  <c r="F124" i="26"/>
  <c r="N134" i="26"/>
  <c r="F138" i="26"/>
  <c r="J139" i="26"/>
  <c r="J16" i="28"/>
  <c r="M16" i="28" s="1"/>
  <c r="L9" i="28"/>
  <c r="K9" i="28"/>
  <c r="N9" i="28" s="1"/>
  <c r="N94" i="26"/>
  <c r="N98" i="26"/>
  <c r="N102" i="26"/>
  <c r="N106" i="26"/>
  <c r="N110" i="26"/>
  <c r="N114" i="26"/>
  <c r="N118" i="26"/>
  <c r="N122" i="26"/>
  <c r="N126" i="26"/>
  <c r="N130" i="26"/>
  <c r="I135" i="26"/>
  <c r="J135" i="26" s="1"/>
  <c r="J137" i="26"/>
  <c r="G7" i="27"/>
  <c r="H7" i="27" s="1"/>
  <c r="G9" i="27"/>
  <c r="H9" i="27" s="1"/>
  <c r="L5" i="28"/>
  <c r="L8" i="28"/>
  <c r="K8" i="28"/>
  <c r="N8" i="28" s="1"/>
  <c r="H9" i="28"/>
  <c r="N6" i="27"/>
  <c r="M5" i="28"/>
  <c r="G8" i="27"/>
  <c r="N10" i="28"/>
  <c r="N11" i="28"/>
  <c r="J11" i="27"/>
  <c r="E16" i="28"/>
  <c r="D9" i="28"/>
  <c r="G13" i="28"/>
  <c r="L7" i="28"/>
  <c r="K7" i="28"/>
  <c r="N7" i="28" s="1"/>
  <c r="I16" i="28"/>
  <c r="C16" i="28"/>
  <c r="I11" i="27"/>
  <c r="K6" i="28"/>
  <c r="N6" i="28" s="1"/>
  <c r="K14" i="28"/>
  <c r="N14" i="28" s="1"/>
  <c r="K5" i="27"/>
  <c r="T9" i="25" l="1"/>
  <c r="S20" i="25"/>
  <c r="R20" i="25"/>
  <c r="D20" i="9"/>
  <c r="D12" i="4"/>
  <c r="D6" i="1"/>
  <c r="D14" i="1"/>
  <c r="D7" i="1"/>
  <c r="D11" i="1"/>
  <c r="B14" i="25"/>
  <c r="D14" i="25" s="1"/>
  <c r="B5" i="25"/>
  <c r="P137" i="26"/>
  <c r="P86" i="26"/>
  <c r="P72" i="26"/>
  <c r="P132" i="26"/>
  <c r="P62" i="26"/>
  <c r="P46" i="26"/>
  <c r="N13" i="25"/>
  <c r="P68" i="26"/>
  <c r="P71" i="26"/>
  <c r="N17" i="25"/>
  <c r="H13" i="25"/>
  <c r="N5" i="25"/>
  <c r="P28" i="26"/>
  <c r="D25" i="26"/>
  <c r="F25" i="26" s="1"/>
  <c r="G143" i="10"/>
  <c r="E9" i="10"/>
  <c r="E143" i="10" s="1"/>
  <c r="D107" i="26"/>
  <c r="F107" i="26" s="1"/>
  <c r="H107" i="6"/>
  <c r="D75" i="26"/>
  <c r="F75" i="26" s="1"/>
  <c r="H75" i="6"/>
  <c r="D11" i="26"/>
  <c r="F11" i="26" s="1"/>
  <c r="H11" i="6"/>
  <c r="D132" i="26"/>
  <c r="F132" i="26" s="1"/>
  <c r="K132" i="6"/>
  <c r="D55" i="26"/>
  <c r="F55" i="26" s="1"/>
  <c r="K55" i="6"/>
  <c r="F17" i="5"/>
  <c r="B13" i="28"/>
  <c r="D13" i="28" s="1"/>
  <c r="D128" i="26"/>
  <c r="F128" i="26" s="1"/>
  <c r="D111" i="26"/>
  <c r="F111" i="26" s="1"/>
  <c r="H111" i="6"/>
  <c r="D19" i="26"/>
  <c r="F19" i="26" s="1"/>
  <c r="D27" i="26"/>
  <c r="F27" i="26" s="1"/>
  <c r="I15" i="5"/>
  <c r="B8" i="28"/>
  <c r="D8" i="28" s="1"/>
  <c r="D103" i="26"/>
  <c r="F103" i="26" s="1"/>
  <c r="K103" i="6"/>
  <c r="H103" i="6"/>
  <c r="K14" i="6"/>
  <c r="D8" i="4"/>
  <c r="H8" i="27"/>
  <c r="N8" i="27"/>
  <c r="P87" i="26"/>
  <c r="P65" i="26"/>
  <c r="P51" i="26"/>
  <c r="P35" i="26"/>
  <c r="P19" i="26"/>
  <c r="I141" i="26"/>
  <c r="J141" i="26" s="1"/>
  <c r="J5" i="26"/>
  <c r="P81" i="26"/>
  <c r="P22" i="26"/>
  <c r="P6" i="26"/>
  <c r="P100" i="26"/>
  <c r="P48" i="26"/>
  <c r="P20" i="26"/>
  <c r="P66" i="26"/>
  <c r="P8" i="26"/>
  <c r="N9" i="25"/>
  <c r="D121" i="26"/>
  <c r="F121" i="26" s="1"/>
  <c r="D63" i="26"/>
  <c r="F63" i="26" s="1"/>
  <c r="H63" i="6"/>
  <c r="K63" i="6"/>
  <c r="D43" i="26"/>
  <c r="F43" i="26" s="1"/>
  <c r="H43" i="6"/>
  <c r="B10" i="12"/>
  <c r="I10" i="8"/>
  <c r="D87" i="26"/>
  <c r="F87" i="26" s="1"/>
  <c r="K87" i="6"/>
  <c r="D23" i="26"/>
  <c r="F23" i="26" s="1"/>
  <c r="H23" i="6"/>
  <c r="K23" i="6"/>
  <c r="F18" i="5"/>
  <c r="I18" i="5"/>
  <c r="B10" i="9"/>
  <c r="D73" i="26"/>
  <c r="F73" i="26" s="1"/>
  <c r="D6" i="26"/>
  <c r="F6" i="26" s="1"/>
  <c r="K6" i="6"/>
  <c r="D123" i="26"/>
  <c r="F123" i="26" s="1"/>
  <c r="H123" i="6"/>
  <c r="K25" i="6"/>
  <c r="B8" i="11"/>
  <c r="B8" i="27" s="1"/>
  <c r="D8" i="27" s="1"/>
  <c r="K136" i="6"/>
  <c r="D33" i="26"/>
  <c r="F33" i="26" s="1"/>
  <c r="H33" i="6"/>
  <c r="K11" i="6"/>
  <c r="F14" i="5"/>
  <c r="B5" i="28"/>
  <c r="B9" i="25"/>
  <c r="D9" i="25" s="1"/>
  <c r="N5" i="27"/>
  <c r="H13" i="28"/>
  <c r="N13" i="28"/>
  <c r="P136" i="26"/>
  <c r="P124" i="26"/>
  <c r="P92" i="26"/>
  <c r="P97" i="26"/>
  <c r="P58" i="26"/>
  <c r="P42" i="26"/>
  <c r="P60" i="26"/>
  <c r="H16" i="25"/>
  <c r="N16" i="25"/>
  <c r="M20" i="25"/>
  <c r="P12" i="26"/>
  <c r="D131" i="26"/>
  <c r="F131" i="26" s="1"/>
  <c r="K131" i="6"/>
  <c r="D118" i="26"/>
  <c r="F118" i="26" s="1"/>
  <c r="L144" i="10"/>
  <c r="K73" i="6"/>
  <c r="F10" i="8"/>
  <c r="K128" i="6"/>
  <c r="B8" i="9"/>
  <c r="E137" i="10"/>
  <c r="D99" i="26"/>
  <c r="F99" i="26" s="1"/>
  <c r="K99" i="6"/>
  <c r="F9" i="5"/>
  <c r="C9" i="5"/>
  <c r="D16" i="12"/>
  <c r="D70" i="26"/>
  <c r="F70" i="26" s="1"/>
  <c r="K70" i="6"/>
  <c r="D47" i="26"/>
  <c r="F47" i="26" s="1"/>
  <c r="H47" i="6"/>
  <c r="D56" i="26"/>
  <c r="F56" i="26" s="1"/>
  <c r="F8" i="7"/>
  <c r="D65" i="26"/>
  <c r="F65" i="26" s="1"/>
  <c r="H65" i="6"/>
  <c r="D30" i="26"/>
  <c r="F30" i="26" s="1"/>
  <c r="H131" i="6"/>
  <c r="I14" i="5"/>
  <c r="B16" i="25"/>
  <c r="D16" i="25" s="1"/>
  <c r="P96" i="26"/>
  <c r="P135" i="26"/>
  <c r="P105" i="26"/>
  <c r="P84" i="26"/>
  <c r="P116" i="26"/>
  <c r="P82" i="26"/>
  <c r="P63" i="26"/>
  <c r="P47" i="26"/>
  <c r="P31" i="26"/>
  <c r="P15" i="26"/>
  <c r="P73" i="26"/>
  <c r="N18" i="25"/>
  <c r="P18" i="26"/>
  <c r="N141" i="26"/>
  <c r="P141" i="26"/>
  <c r="D115" i="26"/>
  <c r="F115" i="26" s="1"/>
  <c r="D92" i="26"/>
  <c r="F92" i="26" s="1"/>
  <c r="K92" i="6"/>
  <c r="D31" i="26"/>
  <c r="F31" i="26" s="1"/>
  <c r="K31" i="6"/>
  <c r="H31" i="6"/>
  <c r="G141" i="10"/>
  <c r="B7" i="12"/>
  <c r="B16" i="12" s="1"/>
  <c r="B5" i="11"/>
  <c r="B11" i="7"/>
  <c r="C8" i="7" s="1"/>
  <c r="C5" i="7"/>
  <c r="D127" i="26"/>
  <c r="F127" i="26" s="1"/>
  <c r="H127" i="6"/>
  <c r="L143" i="10"/>
  <c r="D116" i="26"/>
  <c r="F116" i="26" s="1"/>
  <c r="K116" i="6"/>
  <c r="D67" i="26"/>
  <c r="F67" i="26" s="1"/>
  <c r="K67" i="6"/>
  <c r="B20" i="5"/>
  <c r="C16" i="5"/>
  <c r="I16" i="5"/>
  <c r="K121" i="6"/>
  <c r="D91" i="26"/>
  <c r="F91" i="26" s="1"/>
  <c r="D24" i="26"/>
  <c r="F24" i="26" s="1"/>
  <c r="I7" i="5"/>
  <c r="D97" i="26"/>
  <c r="F97" i="26" s="1"/>
  <c r="H97" i="6"/>
  <c r="K75" i="6"/>
  <c r="D62" i="26"/>
  <c r="F62" i="26" s="1"/>
  <c r="H62" i="6"/>
  <c r="D7" i="26"/>
  <c r="F7" i="26" s="1"/>
  <c r="K7" i="6"/>
  <c r="H7" i="6"/>
  <c r="D12" i="1"/>
  <c r="D17" i="1"/>
  <c r="D9" i="1"/>
  <c r="D13" i="1"/>
  <c r="D5" i="1"/>
  <c r="D16" i="1"/>
  <c r="D8" i="1"/>
  <c r="H19" i="6"/>
  <c r="D10" i="1"/>
  <c r="D13" i="4"/>
  <c r="B13" i="25"/>
  <c r="D13" i="25" s="1"/>
  <c r="D15" i="1"/>
  <c r="H6" i="6"/>
  <c r="L16" i="28"/>
  <c r="K16" i="28"/>
  <c r="J114" i="26"/>
  <c r="P114" i="26"/>
  <c r="P80" i="26"/>
  <c r="P101" i="26"/>
  <c r="N11" i="25"/>
  <c r="P103" i="26"/>
  <c r="K20" i="25"/>
  <c r="L20" i="25"/>
  <c r="N10" i="25"/>
  <c r="P89" i="26"/>
  <c r="P54" i="26"/>
  <c r="P38" i="26"/>
  <c r="P44" i="26"/>
  <c r="P32" i="26"/>
  <c r="P56" i="26"/>
  <c r="D83" i="26"/>
  <c r="F83" i="26" s="1"/>
  <c r="D89" i="26"/>
  <c r="F89" i="26" s="1"/>
  <c r="G144" i="10"/>
  <c r="F7" i="8"/>
  <c r="F11" i="7"/>
  <c r="D101" i="26"/>
  <c r="F101" i="26" s="1"/>
  <c r="H101" i="6"/>
  <c r="D69" i="26"/>
  <c r="F69" i="26" s="1"/>
  <c r="H69" i="6"/>
  <c r="D5" i="26"/>
  <c r="E141" i="6"/>
  <c r="E145" i="6"/>
  <c r="E146" i="6" s="1"/>
  <c r="H5" i="6"/>
  <c r="K123" i="6"/>
  <c r="D110" i="26"/>
  <c r="F110" i="26" s="1"/>
  <c r="H110" i="6"/>
  <c r="D84" i="26"/>
  <c r="F84" i="26" s="1"/>
  <c r="K84" i="6"/>
  <c r="D52" i="26"/>
  <c r="F52" i="26" s="1"/>
  <c r="K52" i="6"/>
  <c r="D20" i="26"/>
  <c r="F20" i="26" s="1"/>
  <c r="K20" i="6"/>
  <c r="K118" i="6"/>
  <c r="D105" i="26"/>
  <c r="F105" i="26" s="1"/>
  <c r="D135" i="26"/>
  <c r="F135" i="26" s="1"/>
  <c r="H135" i="6"/>
  <c r="K127" i="6"/>
  <c r="D94" i="26"/>
  <c r="F94" i="26" s="1"/>
  <c r="H94" i="6"/>
  <c r="K43" i="6"/>
  <c r="H25" i="6"/>
  <c r="K5" i="6"/>
  <c r="I9" i="5"/>
  <c r="H83" i="6"/>
  <c r="F7" i="5"/>
  <c r="B15" i="25"/>
  <c r="D15" i="25" s="1"/>
  <c r="B18" i="25"/>
  <c r="D18" i="25" s="1"/>
  <c r="B17" i="25"/>
  <c r="D17" i="25" s="1"/>
  <c r="K11" i="27"/>
  <c r="L11" i="27"/>
  <c r="M11" i="27"/>
  <c r="P108" i="26"/>
  <c r="P88" i="26"/>
  <c r="P85" i="26"/>
  <c r="P69" i="26"/>
  <c r="P59" i="26"/>
  <c r="P43" i="26"/>
  <c r="P27" i="26"/>
  <c r="P11" i="26"/>
  <c r="P102" i="26"/>
  <c r="N12" i="25"/>
  <c r="P14" i="26"/>
  <c r="I11" i="7"/>
  <c r="D136" i="26"/>
  <c r="F136" i="26" s="1"/>
  <c r="D86" i="26"/>
  <c r="F86" i="26" s="1"/>
  <c r="D57" i="26"/>
  <c r="F57" i="26" s="1"/>
  <c r="F5" i="7"/>
  <c r="D98" i="26"/>
  <c r="F98" i="26" s="1"/>
  <c r="H98" i="6"/>
  <c r="K98" i="6"/>
  <c r="D66" i="26"/>
  <c r="F66" i="26" s="1"/>
  <c r="H66" i="6"/>
  <c r="K66" i="6"/>
  <c r="D37" i="26"/>
  <c r="F37" i="26" s="1"/>
  <c r="H37" i="6"/>
  <c r="B11" i="9"/>
  <c r="D134" i="26"/>
  <c r="F134" i="26" s="1"/>
  <c r="H134" i="6"/>
  <c r="D78" i="26"/>
  <c r="F78" i="26" s="1"/>
  <c r="H78" i="6"/>
  <c r="D49" i="26"/>
  <c r="F49" i="26" s="1"/>
  <c r="H49" i="6"/>
  <c r="D17" i="26"/>
  <c r="F17" i="26" s="1"/>
  <c r="H17" i="6"/>
  <c r="D35" i="26"/>
  <c r="F35" i="26" s="1"/>
  <c r="K35" i="6"/>
  <c r="D102" i="26"/>
  <c r="F102" i="26" s="1"/>
  <c r="K102" i="6"/>
  <c r="D79" i="26"/>
  <c r="F79" i="26" s="1"/>
  <c r="H79" i="6"/>
  <c r="K89" i="6"/>
  <c r="B12" i="12"/>
  <c r="F12" i="8"/>
  <c r="D126" i="26"/>
  <c r="F126" i="26" s="1"/>
  <c r="H126" i="6"/>
  <c r="K107" i="6"/>
  <c r="H57" i="6"/>
  <c r="D10" i="4"/>
  <c r="D11" i="4"/>
  <c r="D14" i="4"/>
  <c r="D6" i="4"/>
  <c r="N9" i="27"/>
  <c r="P138" i="26"/>
  <c r="H5" i="27"/>
  <c r="G11" i="27"/>
  <c r="P76" i="26"/>
  <c r="P90" i="26"/>
  <c r="P94" i="26"/>
  <c r="P77" i="26"/>
  <c r="P50" i="26"/>
  <c r="P106" i="26"/>
  <c r="P16" i="26"/>
  <c r="P40" i="26"/>
  <c r="I5" i="7"/>
  <c r="D54" i="26"/>
  <c r="F54" i="26" s="1"/>
  <c r="D34" i="26"/>
  <c r="F34" i="26" s="1"/>
  <c r="K34" i="6"/>
  <c r="H34" i="6"/>
  <c r="I20" i="9"/>
  <c r="H132" i="6"/>
  <c r="D46" i="26"/>
  <c r="F46" i="26" s="1"/>
  <c r="H46" i="6"/>
  <c r="D14" i="26"/>
  <c r="F14" i="26" s="1"/>
  <c r="H14" i="6"/>
  <c r="I16" i="12"/>
  <c r="I20" i="5"/>
  <c r="B7" i="9"/>
  <c r="D130" i="26"/>
  <c r="F130" i="26" s="1"/>
  <c r="K115" i="6"/>
  <c r="K54" i="6"/>
  <c r="D41" i="26"/>
  <c r="F41" i="26" s="1"/>
  <c r="C8" i="5"/>
  <c r="I8" i="5"/>
  <c r="D59" i="26"/>
  <c r="F59" i="26" s="1"/>
  <c r="F20" i="5"/>
  <c r="H89" i="6"/>
  <c r="D71" i="26"/>
  <c r="F71" i="26" s="1"/>
  <c r="K71" i="6"/>
  <c r="H71" i="6"/>
  <c r="H54" i="6"/>
  <c r="I17" i="5"/>
  <c r="H115" i="6"/>
  <c r="J130" i="26"/>
  <c r="P130" i="26"/>
  <c r="P120" i="26"/>
  <c r="P104" i="26"/>
  <c r="P67" i="26"/>
  <c r="P55" i="26"/>
  <c r="P39" i="26"/>
  <c r="P23" i="26"/>
  <c r="P7" i="26"/>
  <c r="P128" i="26"/>
  <c r="P112" i="26"/>
  <c r="G16" i="28"/>
  <c r="H16" i="28" s="1"/>
  <c r="P10" i="26"/>
  <c r="H5" i="25"/>
  <c r="G20" i="25"/>
  <c r="P64" i="26"/>
  <c r="P36" i="26"/>
  <c r="P52" i="26"/>
  <c r="T17" i="25"/>
  <c r="P24" i="26"/>
  <c r="D95" i="26"/>
  <c r="F95" i="26" s="1"/>
  <c r="H95" i="6"/>
  <c r="K95" i="6"/>
  <c r="D28" i="26"/>
  <c r="F28" i="26" s="1"/>
  <c r="K28" i="6"/>
  <c r="D119" i="26"/>
  <c r="F119" i="26" s="1"/>
  <c r="K119" i="6"/>
  <c r="H102" i="6"/>
  <c r="H73" i="6"/>
  <c r="D139" i="26"/>
  <c r="F139" i="26" s="1"/>
  <c r="K139" i="6"/>
  <c r="H128" i="6"/>
  <c r="D38" i="26"/>
  <c r="F38" i="26" s="1"/>
  <c r="K38" i="6"/>
  <c r="B6" i="25"/>
  <c r="D6" i="25" s="1"/>
  <c r="I8" i="7"/>
  <c r="E133" i="10"/>
  <c r="E144" i="10" s="1"/>
  <c r="D88" i="26"/>
  <c r="F88" i="26" s="1"/>
  <c r="H141" i="6"/>
  <c r="H121" i="6"/>
  <c r="H86" i="6"/>
  <c r="D39" i="26"/>
  <c r="F39" i="26" s="1"/>
  <c r="K39" i="6"/>
  <c r="H39" i="6"/>
  <c r="F6" i="5"/>
  <c r="C6" i="5"/>
  <c r="B16" i="8"/>
  <c r="C10" i="8" s="1"/>
  <c r="T20" i="25" l="1"/>
  <c r="L145" i="10"/>
  <c r="D16" i="4"/>
  <c r="H11" i="27"/>
  <c r="F16" i="8"/>
  <c r="N11" i="27"/>
  <c r="C12" i="5"/>
  <c r="C11" i="5"/>
  <c r="C13" i="5"/>
  <c r="C10" i="5"/>
  <c r="C5" i="5"/>
  <c r="C7" i="8"/>
  <c r="B7" i="25"/>
  <c r="D7" i="25" s="1"/>
  <c r="B7" i="28"/>
  <c r="D7" i="28" s="1"/>
  <c r="D5" i="28"/>
  <c r="K141" i="6"/>
  <c r="C17" i="5"/>
  <c r="C12" i="8"/>
  <c r="D20" i="1"/>
  <c r="B8" i="25"/>
  <c r="D8" i="25" s="1"/>
  <c r="C14" i="5"/>
  <c r="I16" i="8"/>
  <c r="E145" i="10"/>
  <c r="D141" i="26"/>
  <c r="F141" i="26" s="1"/>
  <c r="F5" i="26"/>
  <c r="C15" i="5"/>
  <c r="G145" i="10"/>
  <c r="E141" i="10"/>
  <c r="B12" i="28"/>
  <c r="D12" i="28" s="1"/>
  <c r="B20" i="9"/>
  <c r="H20" i="25"/>
  <c r="C18" i="5"/>
  <c r="N20" i="25"/>
  <c r="N16" i="28"/>
  <c r="C7" i="5"/>
  <c r="C9" i="7"/>
  <c r="C6" i="7"/>
  <c r="C7" i="7"/>
  <c r="C11" i="7" s="1"/>
  <c r="D5" i="25"/>
  <c r="C9" i="8"/>
  <c r="C6" i="8"/>
  <c r="C8" i="8"/>
  <c r="C13" i="8"/>
  <c r="C11" i="8"/>
  <c r="C14" i="8"/>
  <c r="C5" i="8"/>
  <c r="C16" i="8" s="1"/>
  <c r="B11" i="25"/>
  <c r="D11" i="25" s="1"/>
  <c r="B5" i="27"/>
  <c r="B11" i="11"/>
  <c r="B10" i="25"/>
  <c r="D10" i="25" s="1"/>
  <c r="B10" i="28"/>
  <c r="D10" i="28" s="1"/>
  <c r="C20" i="5" l="1"/>
  <c r="B20" i="25"/>
  <c r="D20" i="25" s="1"/>
  <c r="B16" i="28"/>
  <c r="D16" i="28" s="1"/>
  <c r="D5" i="27"/>
  <c r="B11" i="27"/>
  <c r="D11" i="27" s="1"/>
</calcChain>
</file>

<file path=xl/sharedStrings.xml><?xml version="1.0" encoding="utf-8"?>
<sst xmlns="http://schemas.openxmlformats.org/spreadsheetml/2006/main" count="4096" uniqueCount="278">
  <si>
    <t>Table 3.1: Cattle keeping HHs, mean and median herd size, by Sub-region</t>
  </si>
  <si>
    <t xml:space="preserve">Sub-Region </t>
  </si>
  <si>
    <t>HHs keeping cattle</t>
  </si>
  <si>
    <t>% of Cattle keeping HHs by breed</t>
  </si>
  <si>
    <t>Average herd size</t>
  </si>
  <si>
    <t>Number</t>
  </si>
  <si>
    <t>%, of all Livestock HHs within Sub-region</t>
  </si>
  <si>
    <t>%, Across Sub-region</t>
  </si>
  <si>
    <t>Indigenous</t>
  </si>
  <si>
    <t>All Exotic or Cross</t>
  </si>
  <si>
    <t>Dairy, exotic or cross</t>
  </si>
  <si>
    <t>Beef, exotic or cross</t>
  </si>
  <si>
    <t xml:space="preserve">All HHs </t>
  </si>
  <si>
    <t xml:space="preserve">All Livestock Keeping HHs </t>
  </si>
  <si>
    <t>Cattle-keeping HHs</t>
  </si>
  <si>
    <t>Indigenous - Cattle Keeping HHs</t>
  </si>
  <si>
    <t>Exotic - Cattle Keeping HHs</t>
  </si>
  <si>
    <t>Acholi</t>
  </si>
  <si>
    <t xml:space="preserve"> </t>
  </si>
  <si>
    <t>Ankole</t>
  </si>
  <si>
    <t>Bukedi</t>
  </si>
  <si>
    <t>Bunyoro</t>
  </si>
  <si>
    <t>Busoga</t>
  </si>
  <si>
    <t>Elgon</t>
  </si>
  <si>
    <t>Karamoja</t>
  </si>
  <si>
    <t>Kigezi</t>
  </si>
  <si>
    <t>Lango</t>
  </si>
  <si>
    <t>Buganda North</t>
  </si>
  <si>
    <t>Buganda South</t>
  </si>
  <si>
    <t>Teso</t>
  </si>
  <si>
    <t>Tooro</t>
  </si>
  <si>
    <t>West Nile</t>
  </si>
  <si>
    <t>UGANDA</t>
  </si>
  <si>
    <t>Table 3.1.2: Cattle keeping HHs, mean and median herd size, by District</t>
  </si>
  <si>
    <t>Region</t>
  </si>
  <si>
    <t>District</t>
  </si>
  <si>
    <t>as % of all Livestock HHs</t>
  </si>
  <si>
    <t>Northern</t>
  </si>
  <si>
    <t>GULU</t>
  </si>
  <si>
    <t>KITGUM</t>
  </si>
  <si>
    <t>PADER</t>
  </si>
  <si>
    <t>AMURU</t>
  </si>
  <si>
    <t>AGAGO</t>
  </si>
  <si>
    <t>LAMWO</t>
  </si>
  <si>
    <t>NWOYA</t>
  </si>
  <si>
    <t>OMORO</t>
  </si>
  <si>
    <t>Western</t>
  </si>
  <si>
    <t>BUSHENYI</t>
  </si>
  <si>
    <t>MBARARA</t>
  </si>
  <si>
    <t>NTUNGAMO</t>
  </si>
  <si>
    <t>IBANDA</t>
  </si>
  <si>
    <t>ISINGIRO</t>
  </si>
  <si>
    <t>KIRUHURA</t>
  </si>
  <si>
    <t>BUHWEJU</t>
  </si>
  <si>
    <t>MITOOMA</t>
  </si>
  <si>
    <t>RUBIRIZI</t>
  </si>
  <si>
    <t>SHEEMA</t>
  </si>
  <si>
    <t>KAZO</t>
  </si>
  <si>
    <t>RWAMPARA</t>
  </si>
  <si>
    <t>Eastern</t>
  </si>
  <si>
    <t>BUSIA</t>
  </si>
  <si>
    <t>PALLISA</t>
  </si>
  <si>
    <t>TORORO</t>
  </si>
  <si>
    <t>BUDAKA</t>
  </si>
  <si>
    <t>BUTALEJA</t>
  </si>
  <si>
    <t>KIBUKU</t>
  </si>
  <si>
    <t>BUTEBO</t>
  </si>
  <si>
    <t>HOIMA</t>
  </si>
  <si>
    <t>KIBAALE</t>
  </si>
  <si>
    <t>MASINDI</t>
  </si>
  <si>
    <t>BULIISA</t>
  </si>
  <si>
    <t>KIRYANDONGO</t>
  </si>
  <si>
    <t>KAGADI</t>
  </si>
  <si>
    <t>KAKUMIRO</t>
  </si>
  <si>
    <t>KIKUUBE</t>
  </si>
  <si>
    <t>BUGIRI</t>
  </si>
  <si>
    <t>IGANGA</t>
  </si>
  <si>
    <t>JINJA</t>
  </si>
  <si>
    <t>KAMULI</t>
  </si>
  <si>
    <t>MAYUGE</t>
  </si>
  <si>
    <t>KALIRO</t>
  </si>
  <si>
    <t>NAMUTUMBA</t>
  </si>
  <si>
    <t>BUYENDE</t>
  </si>
  <si>
    <t>LUUKA</t>
  </si>
  <si>
    <t>NAMAYINGO</t>
  </si>
  <si>
    <t>BUGWERI</t>
  </si>
  <si>
    <t>KAPCHORWA</t>
  </si>
  <si>
    <t>MBALE</t>
  </si>
  <si>
    <t>SIRONKO</t>
  </si>
  <si>
    <t>BUDUDA</t>
  </si>
  <si>
    <t>BUKWO</t>
  </si>
  <si>
    <t>MANAFWA</t>
  </si>
  <si>
    <t>BULAMBULI</t>
  </si>
  <si>
    <t>KWEEN</t>
  </si>
  <si>
    <t>NAMISINDWA</t>
  </si>
  <si>
    <t>KOTIDO</t>
  </si>
  <si>
    <t>MOROTO</t>
  </si>
  <si>
    <t>NAKAPIRIPIRIT</t>
  </si>
  <si>
    <t>ABIM</t>
  </si>
  <si>
    <t>KAABONG</t>
  </si>
  <si>
    <t>AMUDAT</t>
  </si>
  <si>
    <t>NAPAK</t>
  </si>
  <si>
    <t>NABILATUK</t>
  </si>
  <si>
    <t>KARENGA</t>
  </si>
  <si>
    <t>KABALE</t>
  </si>
  <si>
    <t>KISORO</t>
  </si>
  <si>
    <t>RUKUNGIRI</t>
  </si>
  <si>
    <t>KANUNGU</t>
  </si>
  <si>
    <t>RUBANDA</t>
  </si>
  <si>
    <t>RUKIGA</t>
  </si>
  <si>
    <t>APAC</t>
  </si>
  <si>
    <t>LIRA</t>
  </si>
  <si>
    <t>AMOLATAR</t>
  </si>
  <si>
    <t>DOKOLO</t>
  </si>
  <si>
    <t>OYAM</t>
  </si>
  <si>
    <t>ALEBTONG</t>
  </si>
  <si>
    <t>KOLE</t>
  </si>
  <si>
    <t>OTUKE</t>
  </si>
  <si>
    <t>KWANIA</t>
  </si>
  <si>
    <t>Central</t>
  </si>
  <si>
    <t>KIBOGA</t>
  </si>
  <si>
    <t>LUWERO</t>
  </si>
  <si>
    <t>MUBENDE</t>
  </si>
  <si>
    <t>MUKONO</t>
  </si>
  <si>
    <t>NAKASONGOLA</t>
  </si>
  <si>
    <t>KAYUNGA</t>
  </si>
  <si>
    <t>MITYANA</t>
  </si>
  <si>
    <t>NAKASEKE</t>
  </si>
  <si>
    <t>BUIKWE</t>
  </si>
  <si>
    <t>BUVUMA</t>
  </si>
  <si>
    <t>KYANKWANZI</t>
  </si>
  <si>
    <t>KASSANDA</t>
  </si>
  <si>
    <t>KALANGALA</t>
  </si>
  <si>
    <t>KAMPALA</t>
  </si>
  <si>
    <t>MASAKA</t>
  </si>
  <si>
    <t>MPIGI</t>
  </si>
  <si>
    <t>RAKAI</t>
  </si>
  <si>
    <t>SSEMBABULE</t>
  </si>
  <si>
    <t>WAKISO</t>
  </si>
  <si>
    <t>LYANTONDE</t>
  </si>
  <si>
    <t>BUKOMANSIMBI</t>
  </si>
  <si>
    <t>BUTAMBALA</t>
  </si>
  <si>
    <t>GOMBA</t>
  </si>
  <si>
    <t>KALUNGU</t>
  </si>
  <si>
    <t>LWENGO</t>
  </si>
  <si>
    <t>KYOTERA</t>
  </si>
  <si>
    <t>KATAKWI</t>
  </si>
  <si>
    <t>KUMI</t>
  </si>
  <si>
    <t>SOROTI</t>
  </si>
  <si>
    <t>KABERAMAIDO</t>
  </si>
  <si>
    <t>AMURIA</t>
  </si>
  <si>
    <t>BUKEDEA</t>
  </si>
  <si>
    <t>NGORA</t>
  </si>
  <si>
    <t>SERERE</t>
  </si>
  <si>
    <t>KAPELEBYONG</t>
  </si>
  <si>
    <t>KALAKI</t>
  </si>
  <si>
    <t>BUNDIBUGYO</t>
  </si>
  <si>
    <t>KABAROLE</t>
  </si>
  <si>
    <t>KASESE</t>
  </si>
  <si>
    <t>KAMWENGE</t>
  </si>
  <si>
    <t>KYENJOJO</t>
  </si>
  <si>
    <t>KYEGEGWA</t>
  </si>
  <si>
    <t>NTOROKO</t>
  </si>
  <si>
    <t>BUNYANGABU</t>
  </si>
  <si>
    <t>KITAGWENDA</t>
  </si>
  <si>
    <t>ADJUMANI</t>
  </si>
  <si>
    <t>ARUA</t>
  </si>
  <si>
    <t>MOYO</t>
  </si>
  <si>
    <t>NEBBI</t>
  </si>
  <si>
    <t>YUMBE</t>
  </si>
  <si>
    <t>KOBOKO</t>
  </si>
  <si>
    <t>MARACHA</t>
  </si>
  <si>
    <t>ZOMBO</t>
  </si>
  <si>
    <t>PAKWACH</t>
  </si>
  <si>
    <t>MADI OKOLLO</t>
  </si>
  <si>
    <t>OBONGI</t>
  </si>
  <si>
    <t>Table 3.1: Cattle keeping HHs, mean and median herd size, by Region</t>
  </si>
  <si>
    <t xml:space="preserve">Region </t>
  </si>
  <si>
    <t>Table 3.1: Cattle keeping HHs, mean and median herd size, by ZARDI</t>
  </si>
  <si>
    <t>ZARDI</t>
  </si>
  <si>
    <t>Abi</t>
  </si>
  <si>
    <t>Buginyanya</t>
  </si>
  <si>
    <t>Bulindi</t>
  </si>
  <si>
    <t>Kachwekano</t>
  </si>
  <si>
    <t>Mukono</t>
  </si>
  <si>
    <t>Ngetta</t>
  </si>
  <si>
    <t>Nabuin</t>
  </si>
  <si>
    <t>Serere</t>
  </si>
  <si>
    <t>Mbarara</t>
  </si>
  <si>
    <t>Rwebitaba</t>
  </si>
  <si>
    <t>Figure 3.2.1: Cattle Breeds, by Sub-region</t>
  </si>
  <si>
    <t>Sub-Region</t>
  </si>
  <si>
    <t>Cattle, total</t>
  </si>
  <si>
    <t>Indigenous cattle</t>
  </si>
  <si>
    <t>Exotic or cross breed cattle</t>
  </si>
  <si>
    <t xml:space="preserve"> % </t>
  </si>
  <si>
    <t xml:space="preserve"> Number</t>
  </si>
  <si>
    <t>%</t>
  </si>
  <si>
    <t>*** Please author provide a  graph at National level that compares NLC 2021 and 2008 by breed based on this Table</t>
  </si>
  <si>
    <t>Figure 3.2.2: Cattle Breeds, by District</t>
  </si>
  <si>
    <t>Cattle Corridor</t>
  </si>
  <si>
    <t>Cattle, total Number</t>
  </si>
  <si>
    <t>No</t>
  </si>
  <si>
    <t>Yes</t>
  </si>
  <si>
    <t>Non-Cattle Corridor</t>
  </si>
  <si>
    <t>Total</t>
  </si>
  <si>
    <t>Figure 3.2.3: Cattle Breeds, by Region</t>
  </si>
  <si>
    <t>Figure 3.2.4: Cattle Breeds, by ZARDI</t>
  </si>
  <si>
    <t>Table 3.2: Cattle Breeds, by Sub-region</t>
  </si>
  <si>
    <t>Total Number of Cattle</t>
  </si>
  <si>
    <t>Indigenous,  Number</t>
  </si>
  <si>
    <t>Ankole, % of indigenous cattle</t>
  </si>
  <si>
    <t>Zebu/ Nganda, % of indigenous cattle</t>
  </si>
  <si>
    <t>Total, %</t>
  </si>
  <si>
    <t>Exotic or cross, Number</t>
  </si>
  <si>
    <t xml:space="preserve">Dairy, % of all exotic or cross breeds </t>
  </si>
  <si>
    <t xml:space="preserve">Beef, % of all exotic or cross breeds </t>
  </si>
  <si>
    <t>Table 3.2.2: Cattle Breeds, by District</t>
  </si>
  <si>
    <t>Table 3.2.3: Cattle Breeds, by Region</t>
  </si>
  <si>
    <t>Table 3.2: Cattle Breeds, by ZARDI</t>
  </si>
  <si>
    <t>Table 3.3.1: Distribution of Cattle Breeds by sex, age and  Region</t>
  </si>
  <si>
    <t xml:space="preserve">All cattle </t>
  </si>
  <si>
    <t>Dairy Exotic or Cross</t>
  </si>
  <si>
    <t>Beef Exotic or Cross</t>
  </si>
  <si>
    <t xml:space="preserve">Number </t>
  </si>
  <si>
    <t>Adult male, %</t>
  </si>
  <si>
    <t xml:space="preserve">Adult female, % </t>
  </si>
  <si>
    <t>Table 3.3.1: Distribution of Cattle Breeds by sex, age and  Sub-region</t>
  </si>
  <si>
    <t>Table 3.3.1: Distribution of Cattle Breeds by sex, age, Sub-region and District</t>
  </si>
  <si>
    <t>Table 3.3.1: Distribution of Cattle Breeds by sex, age and  ZARDI</t>
  </si>
  <si>
    <t>Table 3.3.2: Distribution of Adult Cattle, by sex and  Sub-region</t>
  </si>
  <si>
    <t xml:space="preserve">All Adult Cattle </t>
  </si>
  <si>
    <t>Exotic or Cross</t>
  </si>
  <si>
    <t>Male, %</t>
  </si>
  <si>
    <t xml:space="preserve">Female, % </t>
  </si>
  <si>
    <t>Table 3.3.2: Distribution of Adult Cattle, by sex and Region</t>
  </si>
  <si>
    <t>Table 3.3.2: Distribution of Adult Cattle, by sex and  ZARDI</t>
  </si>
  <si>
    <t>Annex Table 3.3: Cattle, sex and age distribution by Sub-region</t>
  </si>
  <si>
    <t xml:space="preserve">Indigenous </t>
  </si>
  <si>
    <t xml:space="preserve">Dairy exotic or cross breeds </t>
  </si>
  <si>
    <t xml:space="preserve">Beef exotic or cross breeds </t>
  </si>
  <si>
    <t>Adult</t>
  </si>
  <si>
    <t>Yearlings</t>
  </si>
  <si>
    <t>Calves</t>
  </si>
  <si>
    <t>Male,%</t>
  </si>
  <si>
    <t>Female,%</t>
  </si>
  <si>
    <t>Annex Table 3.3: Cattle, sex and age distribution by District</t>
  </si>
  <si>
    <t>Annex Table 3.3: Cattle, sex and age distribution by Region</t>
  </si>
  <si>
    <t>Annex Table 3.3: Cattle, sex and age distribution by ZARDI</t>
  </si>
  <si>
    <t>Table 3.4.1: Dairy production, by Sub-region</t>
  </si>
  <si>
    <t>Total Cattle</t>
  </si>
  <si>
    <t>Adult cows, number</t>
  </si>
  <si>
    <t>Adult Cows, % of all Cattle</t>
  </si>
  <si>
    <t>Milked cows, Number</t>
  </si>
  <si>
    <t xml:space="preserve">Milked cows as a proportion of all adult cows, % </t>
  </si>
  <si>
    <t>Milk Production (litres) in the past week</t>
  </si>
  <si>
    <t>Milk production (litres) per milked cow in the past week (Average)</t>
  </si>
  <si>
    <t xml:space="preserve">Milk production Sold, % </t>
  </si>
  <si>
    <t>Price per litre (UGX)</t>
  </si>
  <si>
    <t>Annual Milk Production (litres)</t>
  </si>
  <si>
    <t>Exotic</t>
  </si>
  <si>
    <t>Mean</t>
  </si>
  <si>
    <t>Median</t>
  </si>
  <si>
    <t>Table 3.4.2: Dairy production, by District</t>
  </si>
  <si>
    <t>Table 3.4.3: Dairy production, by Region</t>
  </si>
  <si>
    <t>Table 3.4.4: Dairy production, by ZARDI</t>
  </si>
  <si>
    <t>Total annal Milk Prroduction</t>
  </si>
  <si>
    <t>Total annual Milk Production</t>
  </si>
  <si>
    <t>Total Annual Milk Production</t>
  </si>
  <si>
    <t xml:space="preserve">% of Cattle keeping HHs </t>
  </si>
  <si>
    <t>1 to 2 Cattle</t>
  </si>
  <si>
    <t>3 to 5 Cattle</t>
  </si>
  <si>
    <t>6 to 14 Cattle</t>
  </si>
  <si>
    <t>Above 15 Cattle</t>
  </si>
  <si>
    <t>Table 3.5.2: Distribution of Cattle-Keeping Households by Number of Cattle kept and District</t>
  </si>
  <si>
    <t>Table 3.5.1: Distribution of Cattle-Keeping Households by  Number of Cattle kept and Sub-region</t>
  </si>
  <si>
    <t>Table 3.5.3: Distribution of Cattle-Keeping Households by Number of Cattle kept and Region</t>
  </si>
  <si>
    <t>Table 3.5.4: Distribution of Cattle-Keeping Households by Number of Cattle kept and ZARDI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</si>
</sst>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"/>
    <numFmt numFmtId="167" formatCode="0.000"/>
    <numFmt numFmtId="168" formatCode="#,##0.0"/>
    <numFmt numFmtId="169" formatCode="_-* #,##0_-;\-* #,##0_-;_-* &quot;-&quot;_-;_-@_-"/>
  </numFmts>
  <fonts count="3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rgb="FF000000"/>
      <name val="Arial"/>
      <family val="2"/>
    </font>
    <font>
      <b/>
      <sz val="7.5"/>
      <color rgb="FF000000"/>
      <name val="Arial"/>
      <family val="2"/>
    </font>
    <font>
      <b/>
      <sz val="9.5"/>
      <color rgb="FF000000"/>
      <name val="Arial"/>
      <family val="2"/>
    </font>
    <font>
      <sz val="7.5"/>
      <color rgb="FF000000"/>
      <name val="Arial"/>
      <family val="2"/>
    </font>
    <font>
      <sz val="8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ptos Narrow"/>
      <family val="2"/>
      <scheme val="minor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ptos Narrow"/>
      <family val="2"/>
      <scheme val="minor"/>
    </font>
    <font>
      <b/>
      <sz val="10"/>
      <color theme="1"/>
      <name val="Arial"/>
      <family val="2"/>
    </font>
    <font>
      <b/>
      <sz val="9.5"/>
      <color theme="1"/>
      <name val="Arial"/>
      <family val="2"/>
    </font>
    <font>
      <b/>
      <sz val="22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11"/>
      <name val="Aptos Narrow"/>
      <family val="2"/>
      <scheme val="minor"/>
    </font>
    <font>
      <b/>
      <sz val="7.5"/>
      <name val="Arial"/>
      <family val="2"/>
    </font>
    <font>
      <b/>
      <sz val="9.5"/>
      <name val="Arial"/>
      <family val="2"/>
    </font>
    <font>
      <sz val="7.5"/>
      <name val="Arial"/>
      <family val="2"/>
    </font>
    <font>
      <b/>
      <sz val="11"/>
      <name val="Aptos Narrow"/>
      <family val="2"/>
      <scheme val="minor"/>
    </font>
    <font>
      <sz val="7.5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rgb="FF000000"/>
      </top>
      <bottom/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 style="thick">
        <color rgb="FF000000"/>
      </top>
      <bottom style="medium">
        <color rgb="FF000000"/>
      </bottom>
      <diagonal/>
    </border>
    <border>
      <left style="thin">
        <color indexed="64"/>
      </left>
      <right/>
      <top style="thick">
        <color rgb="FF000000"/>
      </top>
      <bottom/>
      <diagonal/>
    </border>
    <border>
      <left/>
      <right style="thin">
        <color indexed="64"/>
      </right>
      <top style="thick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2">
    <xf numFmtId="0" fontId="0" fillId="0" borderId="0" xfId="0"/>
    <xf numFmtId="0" fontId="0" fillId="0" borderId="2" xfId="0" applyBorder="1"/>
    <xf numFmtId="0" fontId="4" fillId="0" borderId="0" xfId="0" applyFont="1" applyAlignment="1">
      <alignment horizontal="left" vertical="center" wrapText="1"/>
    </xf>
    <xf numFmtId="164" fontId="6" fillId="0" borderId="0" xfId="1" applyNumberFormat="1" applyFont="1" applyAlignment="1">
      <alignment horizontal="right"/>
    </xf>
    <xf numFmtId="165" fontId="6" fillId="0" borderId="0" xfId="1" applyNumberFormat="1" applyFont="1" applyAlignment="1">
      <alignment horizontal="right"/>
    </xf>
    <xf numFmtId="166" fontId="0" fillId="0" borderId="0" xfId="0" applyNumberFormat="1"/>
    <xf numFmtId="0" fontId="2" fillId="0" borderId="0" xfId="0" applyFont="1"/>
    <xf numFmtId="0" fontId="5" fillId="0" borderId="0" xfId="0" applyFont="1" applyAlignment="1">
      <alignment horizontal="left" vertical="center"/>
    </xf>
    <xf numFmtId="3" fontId="0" fillId="0" borderId="0" xfId="0" applyNumberFormat="1"/>
    <xf numFmtId="168" fontId="6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left" vertical="center" wrapText="1"/>
    </xf>
    <xf numFmtId="168" fontId="4" fillId="0" borderId="2" xfId="0" applyNumberFormat="1" applyFont="1" applyBorder="1" applyAlignment="1">
      <alignment horizontal="right"/>
    </xf>
    <xf numFmtId="168" fontId="0" fillId="0" borderId="0" xfId="0" applyNumberFormat="1"/>
    <xf numFmtId="0" fontId="4" fillId="0" borderId="0" xfId="0" applyFont="1" applyAlignment="1">
      <alignment horizontal="center" vertical="center" wrapText="1"/>
    </xf>
    <xf numFmtId="166" fontId="2" fillId="0" borderId="0" xfId="0" applyNumberFormat="1" applyFont="1"/>
    <xf numFmtId="164" fontId="0" fillId="0" borderId="0" xfId="1" applyNumberFormat="1" applyFont="1"/>
    <xf numFmtId="0" fontId="0" fillId="0" borderId="6" xfId="0" applyBorder="1"/>
    <xf numFmtId="0" fontId="4" fillId="0" borderId="6" xfId="0" applyFont="1" applyBorder="1" applyAlignment="1">
      <alignment horizontal="center"/>
    </xf>
    <xf numFmtId="9" fontId="0" fillId="0" borderId="0" xfId="3" applyFont="1"/>
    <xf numFmtId="0" fontId="4" fillId="0" borderId="7" xfId="0" applyFont="1" applyBorder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6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/>
    </xf>
    <xf numFmtId="2" fontId="0" fillId="0" borderId="0" xfId="0" applyNumberFormat="1"/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168" fontId="0" fillId="0" borderId="0" xfId="0" applyNumberFormat="1" applyAlignment="1">
      <alignment horizontal="right"/>
    </xf>
    <xf numFmtId="0" fontId="4" fillId="0" borderId="8" xfId="0" applyFont="1" applyBorder="1" applyAlignment="1">
      <alignment horizontal="left" vertical="center"/>
    </xf>
    <xf numFmtId="3" fontId="4" fillId="0" borderId="8" xfId="0" applyNumberFormat="1" applyFont="1" applyBorder="1" applyAlignment="1">
      <alignment horizontal="right"/>
    </xf>
    <xf numFmtId="168" fontId="4" fillId="0" borderId="8" xfId="0" applyNumberFormat="1" applyFont="1" applyBorder="1" applyAlignment="1">
      <alignment horizontal="right"/>
    </xf>
    <xf numFmtId="168" fontId="4" fillId="0" borderId="0" xfId="0" applyNumberFormat="1" applyFont="1" applyAlignment="1">
      <alignment horizontal="right"/>
    </xf>
    <xf numFmtId="0" fontId="4" fillId="0" borderId="8" xfId="0" applyFont="1" applyBorder="1" applyAlignment="1">
      <alignment horizontal="right"/>
    </xf>
    <xf numFmtId="3" fontId="9" fillId="0" borderId="0" xfId="0" applyNumberFormat="1" applyFont="1"/>
    <xf numFmtId="164" fontId="9" fillId="0" borderId="0" xfId="1" applyNumberFormat="1" applyFont="1"/>
    <xf numFmtId="166" fontId="9" fillId="0" borderId="0" xfId="0" applyNumberFormat="1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3" fontId="6" fillId="0" borderId="0" xfId="0" applyNumberFormat="1" applyFont="1" applyAlignment="1">
      <alignment horizontal="right" vertical="center" wrapText="1"/>
    </xf>
    <xf numFmtId="168" fontId="6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 indent="1"/>
    </xf>
    <xf numFmtId="0" fontId="4" fillId="0" borderId="8" xfId="0" applyFont="1" applyBorder="1" applyAlignment="1">
      <alignment horizontal="left" vertical="center" wrapText="1"/>
    </xf>
    <xf numFmtId="3" fontId="4" fillId="0" borderId="8" xfId="0" applyNumberFormat="1" applyFont="1" applyBorder="1" applyAlignment="1">
      <alignment horizontal="right" vertical="center" wrapText="1"/>
    </xf>
    <xf numFmtId="168" fontId="4" fillId="0" borderId="0" xfId="0" applyNumberFormat="1" applyFont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 indent="1"/>
    </xf>
    <xf numFmtId="168" fontId="4" fillId="0" borderId="8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/>
    </xf>
    <xf numFmtId="164" fontId="2" fillId="0" borderId="0" xfId="1" applyNumberFormat="1" applyFont="1"/>
    <xf numFmtId="164" fontId="2" fillId="0" borderId="0" xfId="0" applyNumberFormat="1" applyFont="1"/>
    <xf numFmtId="0" fontId="8" fillId="0" borderId="2" xfId="0" applyFont="1" applyBorder="1"/>
    <xf numFmtId="165" fontId="0" fillId="0" borderId="0" xfId="1" applyNumberFormat="1" applyFont="1"/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0" fontId="6" fillId="0" borderId="0" xfId="0" applyFont="1" applyAlignment="1">
      <alignment horizontal="left"/>
    </xf>
    <xf numFmtId="165" fontId="0" fillId="0" borderId="0" xfId="1" applyNumberFormat="1" applyFont="1" applyAlignment="1">
      <alignment horizontal="right"/>
    </xf>
    <xf numFmtId="0" fontId="0" fillId="0" borderId="0" xfId="0" applyAlignment="1">
      <alignment horizontal="left"/>
    </xf>
    <xf numFmtId="3" fontId="4" fillId="0" borderId="8" xfId="0" applyNumberFormat="1" applyFont="1" applyBorder="1" applyAlignment="1">
      <alignment vertical="center" wrapText="1"/>
    </xf>
    <xf numFmtId="166" fontId="4" fillId="0" borderId="8" xfId="0" applyNumberFormat="1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165" fontId="2" fillId="0" borderId="0" xfId="1" applyNumberFormat="1" applyFont="1"/>
    <xf numFmtId="3" fontId="4" fillId="0" borderId="0" xfId="0" applyNumberFormat="1" applyFont="1" applyAlignment="1">
      <alignment vertical="center" wrapText="1"/>
    </xf>
    <xf numFmtId="166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3" fontId="7" fillId="0" borderId="0" xfId="0" applyNumberFormat="1" applyFont="1"/>
    <xf numFmtId="169" fontId="0" fillId="0" borderId="0" xfId="2" applyFont="1"/>
    <xf numFmtId="168" fontId="0" fillId="0" borderId="2" xfId="0" applyNumberFormat="1" applyBorder="1"/>
    <xf numFmtId="3" fontId="0" fillId="0" borderId="2" xfId="0" applyNumberFormat="1" applyBorder="1"/>
    <xf numFmtId="3" fontId="4" fillId="0" borderId="7" xfId="0" applyNumberFormat="1" applyFont="1" applyBorder="1" applyAlignment="1">
      <alignment vertical="center" wrapText="1"/>
    </xf>
    <xf numFmtId="168" fontId="4" fillId="0" borderId="7" xfId="0" applyNumberFormat="1" applyFont="1" applyBorder="1" applyAlignment="1">
      <alignment horizontal="left" vertical="center" wrapText="1"/>
    </xf>
    <xf numFmtId="168" fontId="4" fillId="0" borderId="7" xfId="0" applyNumberFormat="1" applyFont="1" applyBorder="1" applyAlignment="1">
      <alignment horizontal="left" vertical="center" wrapText="1" indent="1"/>
    </xf>
    <xf numFmtId="3" fontId="6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vertical="center"/>
    </xf>
    <xf numFmtId="168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horizontal="right" wrapText="1"/>
    </xf>
    <xf numFmtId="168" fontId="6" fillId="0" borderId="0" xfId="0" applyNumberFormat="1" applyFont="1" applyAlignment="1">
      <alignment horizontal="right" wrapText="1"/>
    </xf>
    <xf numFmtId="0" fontId="2" fillId="0" borderId="2" xfId="0" applyFont="1" applyBorder="1"/>
    <xf numFmtId="3" fontId="4" fillId="0" borderId="2" xfId="0" applyNumberFormat="1" applyFont="1" applyBorder="1" applyAlignment="1">
      <alignment vertical="center" wrapText="1"/>
    </xf>
    <xf numFmtId="168" fontId="4" fillId="0" borderId="2" xfId="0" applyNumberFormat="1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8" fontId="4" fillId="0" borderId="2" xfId="0" applyNumberFormat="1" applyFont="1" applyBorder="1" applyAlignment="1">
      <alignment vertical="center"/>
    </xf>
    <xf numFmtId="3" fontId="2" fillId="0" borderId="0" xfId="1" applyNumberFormat="1" applyFont="1"/>
    <xf numFmtId="168" fontId="6" fillId="0" borderId="0" xfId="0" applyNumberFormat="1" applyFont="1" applyAlignment="1">
      <alignment vertical="center"/>
    </xf>
    <xf numFmtId="3" fontId="4" fillId="0" borderId="2" xfId="0" applyNumberFormat="1" applyFont="1" applyBorder="1" applyAlignment="1">
      <alignment horizontal="left"/>
    </xf>
    <xf numFmtId="3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0" fillId="0" borderId="0" xfId="0" applyFont="1"/>
    <xf numFmtId="165" fontId="10" fillId="0" borderId="0" xfId="1" applyNumberFormat="1" applyFont="1"/>
    <xf numFmtId="165" fontId="4" fillId="0" borderId="2" xfId="1" applyNumberFormat="1" applyFont="1" applyBorder="1" applyAlignment="1">
      <alignment horizontal="center" vertical="center" wrapText="1"/>
    </xf>
    <xf numFmtId="164" fontId="10" fillId="0" borderId="0" xfId="1" applyNumberFormat="1" applyFont="1" applyAlignment="1">
      <alignment horizontal="right"/>
    </xf>
    <xf numFmtId="166" fontId="10" fillId="0" borderId="0" xfId="0" applyNumberFormat="1" applyFont="1" applyAlignment="1">
      <alignment horizontal="right"/>
    </xf>
    <xf numFmtId="165" fontId="10" fillId="0" borderId="0" xfId="1" applyNumberFormat="1" applyFont="1" applyAlignment="1">
      <alignment horizontal="right"/>
    </xf>
    <xf numFmtId="164" fontId="11" fillId="0" borderId="2" xfId="1" applyNumberFormat="1" applyFont="1" applyBorder="1" applyAlignment="1">
      <alignment horizontal="right"/>
    </xf>
    <xf numFmtId="166" fontId="11" fillId="0" borderId="2" xfId="0" applyNumberFormat="1" applyFont="1" applyBorder="1" applyAlignment="1">
      <alignment horizontal="right"/>
    </xf>
    <xf numFmtId="165" fontId="11" fillId="0" borderId="2" xfId="1" applyNumberFormat="1" applyFont="1" applyBorder="1" applyAlignment="1">
      <alignment horizontal="right"/>
    </xf>
    <xf numFmtId="0" fontId="11" fillId="0" borderId="0" xfId="0" applyFont="1"/>
    <xf numFmtId="164" fontId="11" fillId="0" borderId="0" xfId="1" applyNumberFormat="1" applyFont="1" applyAlignment="1">
      <alignment horizontal="right"/>
    </xf>
    <xf numFmtId="166" fontId="11" fillId="0" borderId="0" xfId="0" applyNumberFormat="1" applyFont="1" applyAlignment="1">
      <alignment horizontal="right"/>
    </xf>
    <xf numFmtId="165" fontId="11" fillId="0" borderId="0" xfId="1" applyNumberFormat="1" applyFont="1" applyAlignment="1">
      <alignment horizontal="right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3" xfId="0" applyFont="1" applyBorder="1" applyAlignment="1">
      <alignment vertical="center" wrapText="1"/>
    </xf>
    <xf numFmtId="0" fontId="3" fillId="0" borderId="13" xfId="0" applyFont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164" fontId="13" fillId="0" borderId="0" xfId="1" applyNumberFormat="1" applyFont="1"/>
    <xf numFmtId="166" fontId="13" fillId="0" borderId="0" xfId="0" applyNumberFormat="1" applyFont="1"/>
    <xf numFmtId="0" fontId="13" fillId="0" borderId="0" xfId="0" applyFont="1"/>
    <xf numFmtId="0" fontId="3" fillId="0" borderId="2" xfId="0" applyFont="1" applyBorder="1" applyAlignment="1">
      <alignment horizontal="left" vertical="center" wrapText="1"/>
    </xf>
    <xf numFmtId="164" fontId="8" fillId="0" borderId="2" xfId="1" applyNumberFormat="1" applyFont="1" applyBorder="1"/>
    <xf numFmtId="166" fontId="8" fillId="0" borderId="2" xfId="0" applyNumberFormat="1" applyFont="1" applyBorder="1"/>
    <xf numFmtId="0" fontId="3" fillId="0" borderId="7" xfId="0" applyFont="1" applyBorder="1"/>
    <xf numFmtId="166" fontId="5" fillId="0" borderId="0" xfId="0" applyNumberFormat="1" applyFont="1" applyAlignment="1">
      <alignment horizontal="left" vertical="center"/>
    </xf>
    <xf numFmtId="164" fontId="5" fillId="0" borderId="0" xfId="1" applyNumberFormat="1" applyFont="1" applyAlignment="1">
      <alignment horizontal="left" vertical="center"/>
    </xf>
    <xf numFmtId="0" fontId="4" fillId="0" borderId="13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vertical="center"/>
    </xf>
    <xf numFmtId="164" fontId="4" fillId="0" borderId="11" xfId="1" applyNumberFormat="1" applyFont="1" applyBorder="1" applyAlignment="1">
      <alignment vertical="center"/>
    </xf>
    <xf numFmtId="164" fontId="4" fillId="0" borderId="11" xfId="1" applyNumberFormat="1" applyFont="1" applyBorder="1" applyAlignment="1">
      <alignment vertical="center" wrapText="1"/>
    </xf>
    <xf numFmtId="166" fontId="6" fillId="0" borderId="0" xfId="1" applyNumberFormat="1" applyFont="1" applyAlignment="1">
      <alignment horizontal="right"/>
    </xf>
    <xf numFmtId="164" fontId="0" fillId="0" borderId="0" xfId="1" applyNumberFormat="1" applyFont="1" applyAlignment="1">
      <alignment horizontal="right"/>
    </xf>
    <xf numFmtId="166" fontId="0" fillId="0" borderId="0" xfId="0" applyNumberFormat="1" applyAlignment="1">
      <alignment horizontal="right"/>
    </xf>
    <xf numFmtId="164" fontId="0" fillId="0" borderId="0" xfId="1" applyNumberFormat="1" applyFont="1" applyAlignment="1"/>
    <xf numFmtId="0" fontId="14" fillId="0" borderId="2" xfId="0" applyFont="1" applyBorder="1" applyAlignment="1">
      <alignment horizontal="left"/>
    </xf>
    <xf numFmtId="164" fontId="15" fillId="0" borderId="2" xfId="1" applyNumberFormat="1" applyFont="1" applyBorder="1" applyAlignment="1">
      <alignment horizontal="right"/>
    </xf>
    <xf numFmtId="166" fontId="15" fillId="0" borderId="2" xfId="0" applyNumberFormat="1" applyFont="1" applyBorder="1" applyAlignment="1">
      <alignment horizontal="right"/>
    </xf>
    <xf numFmtId="165" fontId="15" fillId="0" borderId="2" xfId="1" applyNumberFormat="1" applyFont="1" applyBorder="1" applyAlignment="1">
      <alignment horizontal="right"/>
    </xf>
    <xf numFmtId="166" fontId="15" fillId="0" borderId="2" xfId="0" applyNumberFormat="1" applyFont="1" applyBorder="1"/>
    <xf numFmtId="164" fontId="15" fillId="0" borderId="2" xfId="1" applyNumberFormat="1" applyFont="1" applyBorder="1" applyAlignment="1"/>
    <xf numFmtId="0" fontId="15" fillId="0" borderId="0" xfId="0" applyFont="1"/>
    <xf numFmtId="3" fontId="5" fillId="0" borderId="0" xfId="0" applyNumberFormat="1" applyFont="1" applyAlignment="1">
      <alignment horizontal="left" vertical="center"/>
    </xf>
    <xf numFmtId="168" fontId="5" fillId="0" borderId="0" xfId="0" applyNumberFormat="1" applyFont="1" applyAlignment="1">
      <alignment horizontal="left" vertical="center"/>
    </xf>
    <xf numFmtId="3" fontId="4" fillId="0" borderId="13" xfId="0" applyNumberFormat="1" applyFont="1" applyBorder="1" applyAlignment="1">
      <alignment vertical="center" wrapText="1"/>
    </xf>
    <xf numFmtId="168" fontId="4" fillId="0" borderId="13" xfId="0" applyNumberFormat="1" applyFont="1" applyBorder="1" applyAlignment="1">
      <alignment horizontal="left" vertical="center" wrapText="1"/>
    </xf>
    <xf numFmtId="168" fontId="4" fillId="0" borderId="13" xfId="0" applyNumberFormat="1" applyFont="1" applyBorder="1" applyAlignment="1">
      <alignment vertical="center" wrapText="1"/>
    </xf>
    <xf numFmtId="3" fontId="4" fillId="0" borderId="11" xfId="0" applyNumberFormat="1" applyFont="1" applyBorder="1" applyAlignment="1">
      <alignment vertical="center" wrapText="1"/>
    </xf>
    <xf numFmtId="168" fontId="4" fillId="0" borderId="7" xfId="0" applyNumberFormat="1" applyFont="1" applyBorder="1" applyAlignment="1">
      <alignment vertical="center" wrapText="1"/>
    </xf>
    <xf numFmtId="168" fontId="4" fillId="0" borderId="12" xfId="0" applyNumberFormat="1" applyFont="1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3" fontId="16" fillId="0" borderId="0" xfId="1" applyNumberFormat="1" applyFont="1" applyAlignment="1">
      <alignment horizontal="right" vertical="center"/>
    </xf>
    <xf numFmtId="168" fontId="16" fillId="0" borderId="0" xfId="1" applyNumberFormat="1" applyFont="1" applyAlignment="1">
      <alignment horizontal="right" vertical="center"/>
    </xf>
    <xf numFmtId="168" fontId="9" fillId="0" borderId="0" xfId="0" applyNumberFormat="1" applyFont="1"/>
    <xf numFmtId="0" fontId="9" fillId="0" borderId="0" xfId="0" applyFont="1"/>
    <xf numFmtId="3" fontId="9" fillId="0" borderId="0" xfId="1" applyNumberFormat="1" applyFont="1" applyAlignment="1">
      <alignment horizontal="right"/>
    </xf>
    <xf numFmtId="168" fontId="9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168" fontId="9" fillId="0" borderId="0" xfId="1" applyNumberFormat="1" applyFont="1" applyAlignment="1">
      <alignment horizontal="right"/>
    </xf>
    <xf numFmtId="0" fontId="17" fillId="0" borderId="2" xfId="0" applyFont="1" applyBorder="1"/>
    <xf numFmtId="0" fontId="18" fillId="0" borderId="2" xfId="0" applyFont="1" applyBorder="1" applyAlignment="1">
      <alignment horizontal="left" vertical="center" wrapText="1"/>
    </xf>
    <xf numFmtId="3" fontId="17" fillId="0" borderId="2" xfId="1" applyNumberFormat="1" applyFont="1" applyBorder="1" applyAlignment="1">
      <alignment horizontal="right"/>
    </xf>
    <xf numFmtId="168" fontId="17" fillId="0" borderId="2" xfId="0" applyNumberFormat="1" applyFont="1" applyBorder="1" applyAlignment="1">
      <alignment horizontal="right"/>
    </xf>
    <xf numFmtId="3" fontId="17" fillId="0" borderId="2" xfId="0" applyNumberFormat="1" applyFont="1" applyBorder="1" applyAlignment="1">
      <alignment horizontal="right"/>
    </xf>
    <xf numFmtId="168" fontId="17" fillId="0" borderId="2" xfId="1" applyNumberFormat="1" applyFont="1" applyBorder="1" applyAlignment="1">
      <alignment horizontal="right"/>
    </xf>
    <xf numFmtId="168" fontId="17" fillId="0" borderId="2" xfId="0" applyNumberFormat="1" applyFont="1" applyBorder="1"/>
    <xf numFmtId="3" fontId="17" fillId="0" borderId="2" xfId="0" applyNumberFormat="1" applyFont="1" applyBorder="1"/>
    <xf numFmtId="0" fontId="17" fillId="0" borderId="0" xfId="0" applyFont="1"/>
    <xf numFmtId="3" fontId="0" fillId="0" borderId="0" xfId="1" applyNumberFormat="1" applyFont="1"/>
    <xf numFmtId="168" fontId="19" fillId="0" borderId="0" xfId="0" applyNumberFormat="1" applyFont="1"/>
    <xf numFmtId="3" fontId="19" fillId="0" borderId="0" xfId="0" applyNumberFormat="1" applyFont="1"/>
    <xf numFmtId="168" fontId="18" fillId="0" borderId="2" xfId="1" applyNumberFormat="1" applyFont="1" applyBorder="1" applyAlignment="1">
      <alignment horizontal="right" vertical="center"/>
    </xf>
    <xf numFmtId="0" fontId="20" fillId="0" borderId="2" xfId="0" applyFont="1" applyBorder="1" applyAlignment="1">
      <alignment horizontal="left" vertical="center"/>
    </xf>
    <xf numFmtId="164" fontId="0" fillId="0" borderId="2" xfId="1" applyNumberFormat="1" applyFont="1" applyBorder="1"/>
    <xf numFmtId="0" fontId="21" fillId="0" borderId="7" xfId="0" applyFont="1" applyBorder="1"/>
    <xf numFmtId="165" fontId="19" fillId="0" borderId="0" xfId="1" applyNumberFormat="1" applyFont="1" applyAlignment="1">
      <alignment horizontal="right" vertical="center"/>
    </xf>
    <xf numFmtId="164" fontId="9" fillId="0" borderId="0" xfId="0" applyNumberFormat="1" applyFont="1"/>
    <xf numFmtId="164" fontId="19" fillId="0" borderId="0" xfId="1" applyNumberFormat="1" applyFont="1" applyAlignment="1">
      <alignment horizontal="right" vertical="center"/>
    </xf>
    <xf numFmtId="165" fontId="17" fillId="0" borderId="2" xfId="1" applyNumberFormat="1" applyFont="1" applyBorder="1" applyAlignment="1">
      <alignment horizontal="right"/>
    </xf>
    <xf numFmtId="168" fontId="21" fillId="0" borderId="2" xfId="0" applyNumberFormat="1" applyFont="1" applyBorder="1"/>
    <xf numFmtId="164" fontId="21" fillId="0" borderId="2" xfId="1" applyNumberFormat="1" applyFont="1" applyBorder="1"/>
    <xf numFmtId="0" fontId="21" fillId="0" borderId="0" xfId="0" applyFont="1"/>
    <xf numFmtId="9" fontId="21" fillId="0" borderId="0" xfId="3" applyFont="1"/>
    <xf numFmtId="168" fontId="21" fillId="0" borderId="0" xfId="0" applyNumberFormat="1" applyFont="1"/>
    <xf numFmtId="164" fontId="21" fillId="0" borderId="0" xfId="1" applyNumberFormat="1" applyFont="1"/>
    <xf numFmtId="10" fontId="21" fillId="0" borderId="0" xfId="0" applyNumberFormat="1" applyFont="1"/>
    <xf numFmtId="165" fontId="0" fillId="0" borderId="2" xfId="1" applyNumberFormat="1" applyFont="1" applyBorder="1"/>
    <xf numFmtId="165" fontId="0" fillId="0" borderId="2" xfId="1" applyNumberFormat="1" applyFont="1" applyBorder="1" applyAlignment="1">
      <alignment horizontal="right"/>
    </xf>
    <xf numFmtId="3" fontId="17" fillId="0" borderId="7" xfId="0" applyNumberFormat="1" applyFont="1" applyBorder="1" applyAlignment="1">
      <alignment horizontal="left" wrapText="1"/>
    </xf>
    <xf numFmtId="0" fontId="17" fillId="0" borderId="7" xfId="0" applyFont="1" applyBorder="1" applyAlignment="1">
      <alignment wrapText="1"/>
    </xf>
    <xf numFmtId="165" fontId="21" fillId="0" borderId="7" xfId="1" applyNumberFormat="1" applyFont="1" applyBorder="1"/>
    <xf numFmtId="165" fontId="19" fillId="0" borderId="0" xfId="1" applyNumberFormat="1" applyFont="1" applyAlignment="1">
      <alignment horizontal="right"/>
    </xf>
    <xf numFmtId="3" fontId="19" fillId="0" borderId="0" xfId="0" applyNumberFormat="1" applyFont="1" applyAlignment="1">
      <alignment horizontal="right"/>
    </xf>
    <xf numFmtId="164" fontId="19" fillId="0" borderId="0" xfId="1" applyNumberFormat="1" applyFont="1" applyAlignment="1">
      <alignment horizontal="right"/>
    </xf>
    <xf numFmtId="43" fontId="19" fillId="0" borderId="0" xfId="0" applyNumberFormat="1" applyFont="1"/>
    <xf numFmtId="0" fontId="19" fillId="0" borderId="0" xfId="0" applyFont="1"/>
    <xf numFmtId="0" fontId="19" fillId="0" borderId="0" xfId="0" applyFont="1" applyAlignment="1">
      <alignment horizontal="right"/>
    </xf>
    <xf numFmtId="0" fontId="19" fillId="0" borderId="2" xfId="0" applyFont="1" applyBorder="1"/>
    <xf numFmtId="164" fontId="17" fillId="0" borderId="2" xfId="1" applyNumberFormat="1" applyFont="1" applyBorder="1" applyAlignment="1">
      <alignment horizontal="right"/>
    </xf>
    <xf numFmtId="165" fontId="9" fillId="0" borderId="0" xfId="1" applyNumberFormat="1" applyFont="1"/>
    <xf numFmtId="164" fontId="9" fillId="0" borderId="0" xfId="1" applyNumberFormat="1" applyFont="1" applyAlignment="1">
      <alignment horizontal="right"/>
    </xf>
    <xf numFmtId="168" fontId="21" fillId="0" borderId="2" xfId="0" applyNumberFormat="1" applyFont="1" applyBorder="1" applyAlignment="1">
      <alignment horizontal="right"/>
    </xf>
    <xf numFmtId="164" fontId="21" fillId="0" borderId="2" xfId="1" applyNumberFormat="1" applyFont="1" applyBorder="1" applyAlignment="1">
      <alignment horizontal="right"/>
    </xf>
    <xf numFmtId="0" fontId="11" fillId="0" borderId="3" xfId="0" applyFont="1" applyBorder="1" applyAlignment="1">
      <alignment horizontal="left" wrapTex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0" fillId="0" borderId="0" xfId="0" applyFont="1" applyAlignment="1">
      <alignment vertical="center"/>
    </xf>
    <xf numFmtId="164" fontId="10" fillId="0" borderId="0" xfId="1" applyNumberFormat="1" applyFont="1" applyFill="1" applyAlignment="1">
      <alignment horizontal="right"/>
    </xf>
    <xf numFmtId="165" fontId="10" fillId="0" borderId="0" xfId="1" applyNumberFormat="1" applyFont="1" applyFill="1" applyAlignment="1">
      <alignment horizontal="right"/>
    </xf>
    <xf numFmtId="0" fontId="11" fillId="0" borderId="2" xfId="0" applyFont="1" applyBorder="1" applyAlignment="1">
      <alignment horizontal="left" vertical="center"/>
    </xf>
    <xf numFmtId="164" fontId="11" fillId="0" borderId="2" xfId="1" applyNumberFormat="1" applyFont="1" applyFill="1" applyBorder="1" applyAlignment="1">
      <alignment horizontal="right"/>
    </xf>
    <xf numFmtId="0" fontId="23" fillId="0" borderId="0" xfId="0" applyFont="1" applyAlignment="1">
      <alignment horizontal="left" vertical="center"/>
    </xf>
    <xf numFmtId="0" fontId="11" fillId="0" borderId="5" xfId="0" applyFont="1" applyBorder="1" applyAlignment="1">
      <alignment horizontal="left" vertical="center" wrapText="1"/>
    </xf>
    <xf numFmtId="168" fontId="11" fillId="0" borderId="5" xfId="0" applyNumberFormat="1" applyFont="1" applyBorder="1" applyAlignment="1">
      <alignment horizontal="left" vertical="center" wrapText="1"/>
    </xf>
    <xf numFmtId="168" fontId="10" fillId="0" borderId="0" xfId="1" applyNumberFormat="1" applyFont="1" applyAlignment="1">
      <alignment horizontal="right"/>
    </xf>
    <xf numFmtId="168" fontId="10" fillId="0" borderId="0" xfId="0" applyNumberFormat="1" applyFont="1" applyAlignment="1">
      <alignment horizontal="right"/>
    </xf>
    <xf numFmtId="0" fontId="11" fillId="0" borderId="2" xfId="0" applyFont="1" applyBorder="1" applyAlignment="1">
      <alignment horizontal="left" vertical="center" wrapText="1"/>
    </xf>
    <xf numFmtId="168" fontId="11" fillId="0" borderId="2" xfId="0" applyNumberFormat="1" applyFont="1" applyBorder="1" applyAlignment="1">
      <alignment horizontal="right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166" fontId="10" fillId="0" borderId="0" xfId="0" applyNumberFormat="1" applyFont="1" applyAlignment="1">
      <alignment horizontal="right" vertical="center"/>
    </xf>
    <xf numFmtId="167" fontId="10" fillId="0" borderId="0" xfId="0" applyNumberFormat="1" applyFont="1" applyAlignment="1">
      <alignment horizontal="right" vertical="center"/>
    </xf>
    <xf numFmtId="167" fontId="10" fillId="2" borderId="0" xfId="0" applyNumberFormat="1" applyFont="1" applyFill="1" applyAlignment="1">
      <alignment horizontal="right" vertical="center"/>
    </xf>
    <xf numFmtId="0" fontId="17" fillId="0" borderId="2" xfId="0" applyFont="1" applyBorder="1" applyAlignment="1">
      <alignment wrapText="1"/>
    </xf>
    <xf numFmtId="164" fontId="11" fillId="0" borderId="2" xfId="1" applyNumberFormat="1" applyFont="1" applyBorder="1" applyAlignment="1">
      <alignment horizontal="left" wrapText="1"/>
    </xf>
    <xf numFmtId="0" fontId="19" fillId="0" borderId="0" xfId="0" applyFont="1" applyAlignment="1">
      <alignment horizontal="left" vertical="center"/>
    </xf>
    <xf numFmtId="164" fontId="19" fillId="0" borderId="0" xfId="1" applyNumberFormat="1" applyFont="1" applyAlignment="1">
      <alignment horizontal="left" vertical="center"/>
    </xf>
    <xf numFmtId="165" fontId="19" fillId="0" borderId="0" xfId="1" applyNumberFormat="1" applyFont="1" applyAlignment="1">
      <alignment horizontal="left" vertical="center"/>
    </xf>
    <xf numFmtId="3" fontId="19" fillId="0" borderId="0" xfId="0" applyNumberFormat="1" applyFont="1" applyAlignment="1">
      <alignment horizontal="right" vertical="center"/>
    </xf>
    <xf numFmtId="0" fontId="17" fillId="0" borderId="2" xfId="0" applyFont="1" applyBorder="1" applyAlignment="1">
      <alignment horizontal="left" wrapText="1"/>
    </xf>
    <xf numFmtId="164" fontId="17" fillId="0" borderId="2" xfId="1" applyNumberFormat="1" applyFont="1" applyBorder="1" applyAlignment="1">
      <alignment horizontal="left"/>
    </xf>
    <xf numFmtId="165" fontId="17" fillId="0" borderId="2" xfId="1" applyNumberFormat="1" applyFont="1" applyBorder="1" applyAlignment="1">
      <alignment horizontal="left"/>
    </xf>
    <xf numFmtId="3" fontId="21" fillId="0" borderId="0" xfId="0" applyNumberFormat="1" applyFont="1"/>
    <xf numFmtId="3" fontId="24" fillId="0" borderId="0" xfId="0" applyNumberFormat="1" applyFont="1"/>
    <xf numFmtId="43" fontId="9" fillId="0" borderId="0" xfId="0" applyNumberFormat="1" applyFont="1"/>
    <xf numFmtId="0" fontId="17" fillId="0" borderId="8" xfId="0" applyFont="1" applyBorder="1" applyAlignment="1">
      <alignment horizontal="left" vertical="center" wrapText="1"/>
    </xf>
    <xf numFmtId="0" fontId="21" fillId="0" borderId="0" xfId="0" applyFont="1" applyAlignment="1">
      <alignment wrapText="1"/>
    </xf>
    <xf numFmtId="3" fontId="20" fillId="0" borderId="2" xfId="0" applyNumberFormat="1" applyFont="1" applyBorder="1" applyAlignment="1">
      <alignment horizontal="left" vertical="center"/>
    </xf>
    <xf numFmtId="3" fontId="17" fillId="0" borderId="2" xfId="0" applyNumberFormat="1" applyFont="1" applyBorder="1" applyAlignment="1">
      <alignment wrapText="1"/>
    </xf>
    <xf numFmtId="165" fontId="17" fillId="0" borderId="7" xfId="1" applyNumberFormat="1" applyFont="1" applyBorder="1" applyAlignment="1">
      <alignment horizontal="left"/>
    </xf>
    <xf numFmtId="165" fontId="17" fillId="0" borderId="7" xfId="1" applyNumberFormat="1" applyFont="1" applyBorder="1" applyAlignment="1">
      <alignment horizontal="left" wrapText="1"/>
    </xf>
    <xf numFmtId="3" fontId="11" fillId="0" borderId="2" xfId="0" applyNumberFormat="1" applyFont="1" applyBorder="1" applyAlignment="1">
      <alignment horizontal="left" wrapText="1"/>
    </xf>
    <xf numFmtId="3" fontId="19" fillId="0" borderId="0" xfId="1" applyNumberFormat="1" applyFont="1" applyAlignment="1">
      <alignment horizontal="right"/>
    </xf>
    <xf numFmtId="0" fontId="17" fillId="0" borderId="2" xfId="0" applyFont="1" applyBorder="1" applyAlignment="1">
      <alignment horizontal="left" vertical="center" wrapText="1"/>
    </xf>
    <xf numFmtId="0" fontId="19" fillId="0" borderId="0" xfId="0" applyFont="1" applyAlignment="1">
      <alignment horizontal="left"/>
    </xf>
    <xf numFmtId="164" fontId="19" fillId="0" borderId="0" xfId="1" applyNumberFormat="1" applyFont="1" applyAlignment="1">
      <alignment horizontal="left"/>
    </xf>
    <xf numFmtId="165" fontId="19" fillId="0" borderId="0" xfId="1" applyNumberFormat="1" applyFont="1" applyAlignment="1">
      <alignment horizontal="left"/>
    </xf>
    <xf numFmtId="164" fontId="21" fillId="0" borderId="0" xfId="1" applyNumberFormat="1" applyFont="1" applyAlignment="1">
      <alignment wrapText="1"/>
    </xf>
    <xf numFmtId="3" fontId="25" fillId="0" borderId="2" xfId="0" applyNumberFormat="1" applyFont="1" applyBorder="1"/>
    <xf numFmtId="0" fontId="25" fillId="0" borderId="2" xfId="0" applyFont="1" applyBorder="1"/>
    <xf numFmtId="168" fontId="25" fillId="0" borderId="2" xfId="0" applyNumberFormat="1" applyFont="1" applyBorder="1"/>
    <xf numFmtId="164" fontId="25" fillId="0" borderId="2" xfId="1" applyNumberFormat="1" applyFont="1" applyBorder="1"/>
    <xf numFmtId="164" fontId="25" fillId="0" borderId="0" xfId="1" applyNumberFormat="1" applyFont="1"/>
    <xf numFmtId="0" fontId="25" fillId="0" borderId="0" xfId="0" applyFont="1"/>
    <xf numFmtId="164" fontId="19" fillId="0" borderId="0" xfId="1" applyNumberFormat="1" applyFont="1"/>
    <xf numFmtId="0" fontId="17" fillId="0" borderId="7" xfId="0" applyFont="1" applyBorder="1"/>
    <xf numFmtId="164" fontId="17" fillId="0" borderId="0" xfId="1" applyNumberFormat="1" applyFont="1" applyAlignment="1">
      <alignment wrapText="1"/>
    </xf>
    <xf numFmtId="164" fontId="19" fillId="0" borderId="0" xfId="1" applyNumberFormat="1" applyFont="1" applyAlignment="1"/>
    <xf numFmtId="164" fontId="17" fillId="0" borderId="2" xfId="1" applyNumberFormat="1" applyFont="1" applyBorder="1"/>
    <xf numFmtId="164" fontId="17" fillId="0" borderId="0" xfId="1" applyNumberFormat="1" applyFont="1"/>
    <xf numFmtId="3" fontId="17" fillId="0" borderId="0" xfId="0" applyNumberFormat="1" applyFont="1"/>
    <xf numFmtId="168" fontId="17" fillId="0" borderId="0" xfId="0" applyNumberFormat="1" applyFont="1"/>
    <xf numFmtId="3" fontId="26" fillId="0" borderId="0" xfId="0" applyNumberFormat="1" applyFont="1"/>
    <xf numFmtId="9" fontId="26" fillId="0" borderId="0" xfId="3" applyFont="1"/>
    <xf numFmtId="3" fontId="25" fillId="0" borderId="0" xfId="0" applyNumberFormat="1" applyFont="1"/>
    <xf numFmtId="3" fontId="27" fillId="0" borderId="0" xfId="0" applyNumberFormat="1" applyFont="1"/>
    <xf numFmtId="164" fontId="27" fillId="0" borderId="0" xfId="1" applyNumberFormat="1" applyFont="1"/>
    <xf numFmtId="0" fontId="27" fillId="0" borderId="0" xfId="0" applyFont="1"/>
    <xf numFmtId="168" fontId="25" fillId="0" borderId="0" xfId="0" applyNumberFormat="1" applyFont="1"/>
    <xf numFmtId="165" fontId="25" fillId="0" borderId="0" xfId="0" applyNumberFormat="1" applyFont="1"/>
    <xf numFmtId="43" fontId="25" fillId="0" borderId="0" xfId="0" applyNumberFormat="1" applyFont="1"/>
    <xf numFmtId="0" fontId="29" fillId="0" borderId="0" xfId="0" applyFont="1"/>
    <xf numFmtId="0" fontId="31" fillId="0" borderId="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5" xfId="0" applyFont="1" applyBorder="1" applyAlignment="1">
      <alignment horizontal="center" wrapText="1"/>
    </xf>
    <xf numFmtId="0" fontId="30" fillId="0" borderId="5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2" fillId="0" borderId="0" xfId="0" applyFont="1" applyAlignment="1">
      <alignment vertical="center"/>
    </xf>
    <xf numFmtId="164" fontId="32" fillId="0" borderId="0" xfId="1" applyNumberFormat="1" applyFont="1" applyAlignment="1">
      <alignment horizontal="right"/>
    </xf>
    <xf numFmtId="166" fontId="32" fillId="0" borderId="0" xfId="0" applyNumberFormat="1" applyFont="1" applyAlignment="1">
      <alignment horizontal="right"/>
    </xf>
    <xf numFmtId="0" fontId="30" fillId="0" borderId="2" xfId="0" applyFont="1" applyBorder="1" applyAlignment="1">
      <alignment horizontal="left" vertical="center" wrapText="1"/>
    </xf>
    <xf numFmtId="164" fontId="30" fillId="0" borderId="2" xfId="1" applyNumberFormat="1" applyFont="1" applyBorder="1" applyAlignment="1">
      <alignment horizontal="right"/>
    </xf>
    <xf numFmtId="166" fontId="30" fillId="0" borderId="2" xfId="0" applyNumberFormat="1" applyFont="1" applyBorder="1" applyAlignment="1">
      <alignment horizontal="right"/>
    </xf>
    <xf numFmtId="0" fontId="33" fillId="0" borderId="0" xfId="0" applyFont="1"/>
    <xf numFmtId="164" fontId="30" fillId="0" borderId="0" xfId="1" applyNumberFormat="1" applyFont="1" applyBorder="1" applyAlignment="1">
      <alignment horizontal="right"/>
    </xf>
    <xf numFmtId="166" fontId="30" fillId="0" borderId="0" xfId="0" applyNumberFormat="1" applyFont="1" applyAlignment="1">
      <alignment horizontal="right"/>
    </xf>
    <xf numFmtId="0" fontId="30" fillId="0" borderId="2" xfId="0" applyFont="1" applyBorder="1" applyAlignment="1">
      <alignment horizontal="left"/>
    </xf>
    <xf numFmtId="0" fontId="32" fillId="0" borderId="0" xfId="0" applyFont="1" applyAlignment="1">
      <alignment horizontal="left" vertical="center"/>
    </xf>
    <xf numFmtId="3" fontId="32" fillId="0" borderId="0" xfId="1" applyNumberFormat="1" applyFont="1" applyAlignment="1">
      <alignment horizontal="right"/>
    </xf>
    <xf numFmtId="168" fontId="32" fillId="0" borderId="0" xfId="0" applyNumberFormat="1" applyFont="1" applyAlignment="1">
      <alignment horizontal="right"/>
    </xf>
    <xf numFmtId="168" fontId="29" fillId="0" borderId="0" xfId="0" applyNumberFormat="1" applyFont="1"/>
    <xf numFmtId="0" fontId="34" fillId="0" borderId="0" xfId="0" applyFont="1"/>
    <xf numFmtId="0" fontId="34" fillId="0" borderId="2" xfId="0" applyFont="1" applyBorder="1"/>
    <xf numFmtId="0" fontId="31" fillId="0" borderId="0" xfId="0" applyFont="1" applyAlignment="1">
      <alignment horizontal="left" vertical="center"/>
    </xf>
    <xf numFmtId="0" fontId="30" fillId="0" borderId="3" xfId="0" applyFont="1" applyBorder="1" applyAlignment="1">
      <alignment horizontal="left" vertical="center" wrapText="1"/>
    </xf>
    <xf numFmtId="164" fontId="32" fillId="0" borderId="0" xfId="1" applyNumberFormat="1" applyFont="1" applyAlignment="1">
      <alignment horizontal="right" vertical="center" wrapText="1"/>
    </xf>
    <xf numFmtId="166" fontId="32" fillId="0" borderId="0" xfId="0" applyNumberFormat="1" applyFont="1" applyAlignment="1">
      <alignment horizontal="right" vertical="center" wrapText="1"/>
    </xf>
    <xf numFmtId="164" fontId="30" fillId="0" borderId="2" xfId="1" applyNumberFormat="1" applyFont="1" applyBorder="1" applyAlignment="1">
      <alignment horizontal="right" vertical="center" wrapText="1"/>
    </xf>
    <xf numFmtId="166" fontId="30" fillId="0" borderId="2" xfId="0" applyNumberFormat="1" applyFont="1" applyBorder="1" applyAlignment="1">
      <alignment horizontal="right" vertical="center" wrapText="1"/>
    </xf>
    <xf numFmtId="0" fontId="22" fillId="0" borderId="1" xfId="0" applyFont="1" applyBorder="1" applyAlignment="1">
      <alignment horizontal="left" vertical="center"/>
    </xf>
    <xf numFmtId="0" fontId="11" fillId="0" borderId="3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23" fillId="0" borderId="4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6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6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left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8" fontId="4" fillId="0" borderId="11" xfId="0" applyNumberFormat="1" applyFont="1" applyBorder="1" applyAlignment="1">
      <alignment horizontal="center" vertical="center" wrapText="1"/>
    </xf>
    <xf numFmtId="168" fontId="4" fillId="0" borderId="7" xfId="0" applyNumberFormat="1" applyFont="1" applyBorder="1" applyAlignment="1">
      <alignment horizontal="center" vertical="center" wrapText="1"/>
    </xf>
    <xf numFmtId="168" fontId="4" fillId="0" borderId="12" xfId="0" applyNumberFormat="1" applyFont="1" applyBorder="1" applyAlignment="1">
      <alignment horizontal="center" vertical="center" wrapText="1"/>
    </xf>
    <xf numFmtId="168" fontId="4" fillId="0" borderId="15" xfId="0" applyNumberFormat="1" applyFont="1" applyBorder="1" applyAlignment="1">
      <alignment horizontal="center" vertical="center" wrapText="1"/>
    </xf>
    <xf numFmtId="168" fontId="4" fillId="0" borderId="3" xfId="0" applyNumberFormat="1" applyFont="1" applyBorder="1" applyAlignment="1">
      <alignment horizontal="center" vertical="center" wrapText="1"/>
    </xf>
    <xf numFmtId="168" fontId="4" fillId="0" borderId="16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wrapText="1"/>
    </xf>
    <xf numFmtId="168" fontId="4" fillId="0" borderId="8" xfId="0" applyNumberFormat="1" applyFont="1" applyBorder="1" applyAlignment="1">
      <alignment horizontal="center" vertical="center" wrapText="1"/>
    </xf>
    <xf numFmtId="168" fontId="4" fillId="0" borderId="3" xfId="0" applyNumberFormat="1" applyFont="1" applyBorder="1" applyAlignment="1">
      <alignment horizontal="center" vertical="center"/>
    </xf>
    <xf numFmtId="168" fontId="4" fillId="0" borderId="8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3" fontId="21" fillId="0" borderId="7" xfId="0" applyNumberFormat="1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3" fontId="21" fillId="0" borderId="7" xfId="0" applyNumberFormat="1" applyFont="1" applyBorder="1" applyAlignment="1">
      <alignment horizontal="center"/>
    </xf>
    <xf numFmtId="168" fontId="21" fillId="0" borderId="7" xfId="0" applyNumberFormat="1" applyFont="1" applyBorder="1" applyAlignment="1">
      <alignment horizontal="center" wrapText="1"/>
    </xf>
    <xf numFmtId="168" fontId="11" fillId="0" borderId="0" xfId="0" applyNumberFormat="1" applyFont="1" applyAlignment="1">
      <alignment horizontal="center" vertical="center" wrapText="1"/>
    </xf>
    <xf numFmtId="168" fontId="11" fillId="0" borderId="2" xfId="0" applyNumberFormat="1" applyFont="1" applyBorder="1" applyAlignment="1">
      <alignment horizontal="center" vertical="center" wrapText="1"/>
    </xf>
    <xf numFmtId="164" fontId="11" fillId="0" borderId="7" xfId="1" applyNumberFormat="1" applyFont="1" applyBorder="1" applyAlignment="1">
      <alignment horizontal="center" vertical="center" wrapText="1"/>
    </xf>
    <xf numFmtId="0" fontId="17" fillId="0" borderId="6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3" fontId="11" fillId="0" borderId="7" xfId="0" applyNumberFormat="1" applyFont="1" applyBorder="1" applyAlignment="1">
      <alignment horizontal="center" vertical="center" wrapText="1"/>
    </xf>
    <xf numFmtId="165" fontId="21" fillId="0" borderId="7" xfId="1" applyNumberFormat="1" applyFont="1" applyBorder="1" applyAlignment="1">
      <alignment horizontal="center" wrapText="1"/>
    </xf>
    <xf numFmtId="165" fontId="11" fillId="0" borderId="6" xfId="1" applyNumberFormat="1" applyFont="1" applyBorder="1" applyAlignment="1">
      <alignment horizontal="center" vertical="center" wrapText="1"/>
    </xf>
    <xf numFmtId="165" fontId="11" fillId="0" borderId="2" xfId="1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/>
    </xf>
    <xf numFmtId="3" fontId="17" fillId="0" borderId="7" xfId="0" applyNumberFormat="1" applyFont="1" applyBorder="1" applyAlignment="1">
      <alignment horizontal="center"/>
    </xf>
    <xf numFmtId="168" fontId="17" fillId="0" borderId="7" xfId="0" applyNumberFormat="1" applyFont="1" applyBorder="1" applyAlignment="1">
      <alignment horizontal="center" wrapText="1"/>
    </xf>
    <xf numFmtId="0" fontId="17" fillId="0" borderId="6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28" fillId="0" borderId="1" xfId="0" applyFont="1" applyBorder="1" applyAlignment="1">
      <alignment horizontal="left" vertical="center"/>
    </xf>
    <xf numFmtId="0" fontId="30" fillId="0" borderId="3" xfId="0" applyFont="1" applyBorder="1" applyAlignment="1">
      <alignment horizontal="left"/>
    </xf>
    <xf numFmtId="0" fontId="30" fillId="0" borderId="5" xfId="0" applyFont="1" applyBorder="1" applyAlignment="1">
      <alignment horizontal="left"/>
    </xf>
    <xf numFmtId="0" fontId="31" fillId="0" borderId="4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3" xfId="0" applyFont="1" applyBorder="1" applyAlignment="1">
      <alignment horizontal="left" wrapText="1"/>
    </xf>
    <xf numFmtId="0" fontId="30" fillId="0" borderId="2" xfId="0" applyFont="1" applyBorder="1" applyAlignment="1">
      <alignment horizontal="left" wrapText="1"/>
    </xf>
    <xf numFmtId="0" fontId="30" fillId="0" borderId="2" xfId="0" applyFont="1" applyBorder="1" applyAlignment="1">
      <alignment horizontal="left"/>
    </xf>
  </cellXfs>
  <cellStyles count="4">
    <cellStyle name="Comma" xfId="1" builtinId="3"/>
    <cellStyle name="Comma [0]" xfId="2" builtinId="6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9B408-5B39-4AF2-BBA2-189E002BD85D}">
  <dimension ref="A2:O20"/>
  <sheetViews>
    <sheetView view="pageBreakPreview" zoomScale="120" zoomScaleNormal="100" zoomScaleSheetLayoutView="120" workbookViewId="0">
      <pane xSplit="1" ySplit="4" topLeftCell="B5" activePane="bottomRight" state="frozen"/>
      <selection activeCell="E12" sqref="E12"/>
      <selection pane="topRight" activeCell="E12" sqref="E12"/>
      <selection pane="bottomLeft" activeCell="E12" sqref="E12"/>
      <selection pane="bottomRight" activeCell="R12" sqref="R12"/>
    </sheetView>
  </sheetViews>
  <sheetFormatPr defaultRowHeight="14.4" x14ac:dyDescent="0.3"/>
  <cols>
    <col min="1" max="1" width="10.6640625" bestFit="1" customWidth="1"/>
    <col min="2" max="2" width="8" bestFit="1" customWidth="1"/>
    <col min="3" max="3" width="10.109375" bestFit="1" customWidth="1"/>
    <col min="4" max="4" width="5.44140625" bestFit="1" customWidth="1"/>
    <col min="5" max="5" width="5.44140625" customWidth="1"/>
    <col min="6" max="6" width="8.21875" bestFit="1" customWidth="1"/>
    <col min="7" max="7" width="8.44140625" customWidth="1"/>
    <col min="8" max="8" width="6.109375" customWidth="1"/>
    <col min="9" max="9" width="6.88671875" customWidth="1"/>
    <col min="10" max="10" width="5.5546875" customWidth="1"/>
    <col min="11" max="11" width="5.88671875" bestFit="1" customWidth="1"/>
    <col min="12" max="12" width="7.77734375" customWidth="1"/>
    <col min="13" max="13" width="7.21875" customWidth="1"/>
    <col min="14" max="14" width="9" bestFit="1" customWidth="1"/>
    <col min="15" max="15" width="7.21875" customWidth="1"/>
  </cols>
  <sheetData>
    <row r="2" spans="1:15" ht="15" thickBot="1" x14ac:dyDescent="0.35">
      <c r="A2" s="297" t="s">
        <v>0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1"/>
      <c r="O2" s="1"/>
    </row>
    <row r="3" spans="1:15" ht="21" customHeight="1" thickTop="1" thickBot="1" x14ac:dyDescent="0.35">
      <c r="A3" s="298" t="s">
        <v>1</v>
      </c>
      <c r="B3" s="300" t="s">
        <v>2</v>
      </c>
      <c r="C3" s="300"/>
      <c r="D3" s="300"/>
      <c r="E3" s="301"/>
      <c r="F3" s="303" t="s">
        <v>3</v>
      </c>
      <c r="G3" s="303"/>
      <c r="H3" s="303"/>
      <c r="I3" s="303"/>
      <c r="J3" s="304"/>
      <c r="K3" s="306" t="s">
        <v>4</v>
      </c>
      <c r="L3" s="306"/>
      <c r="M3" s="306"/>
      <c r="N3" s="306"/>
      <c r="O3" s="306"/>
    </row>
    <row r="4" spans="1:15" ht="42.6" thickTop="1" x14ac:dyDescent="0.3">
      <c r="A4" s="299"/>
      <c r="B4" s="198" t="s">
        <v>5</v>
      </c>
      <c r="C4" s="198" t="s">
        <v>6</v>
      </c>
      <c r="D4" s="198" t="s">
        <v>7</v>
      </c>
      <c r="E4" s="302"/>
      <c r="F4" s="198" t="s">
        <v>8</v>
      </c>
      <c r="G4" s="198" t="s">
        <v>9</v>
      </c>
      <c r="H4" s="198" t="s">
        <v>10</v>
      </c>
      <c r="I4" s="198" t="s">
        <v>11</v>
      </c>
      <c r="J4" s="305"/>
      <c r="K4" s="201" t="s">
        <v>12</v>
      </c>
      <c r="L4" s="201" t="s">
        <v>13</v>
      </c>
      <c r="M4" s="201" t="s">
        <v>14</v>
      </c>
      <c r="N4" s="201" t="s">
        <v>15</v>
      </c>
      <c r="O4" s="201" t="s">
        <v>16</v>
      </c>
    </row>
    <row r="5" spans="1:15" x14ac:dyDescent="0.3">
      <c r="A5" s="202" t="s">
        <v>17</v>
      </c>
      <c r="B5" s="203">
        <v>159560.03714594242</v>
      </c>
      <c r="C5" s="204">
        <v>35.522563934326172</v>
      </c>
      <c r="D5" s="96">
        <f t="shared" ref="D5:D18" si="0">B5/$B$20*100</f>
        <v>7.0018978095422497</v>
      </c>
      <c r="E5" s="96"/>
      <c r="F5" s="204">
        <v>97.526893615722656</v>
      </c>
      <c r="G5" s="96">
        <v>2.2026019096374512</v>
      </c>
      <c r="H5" s="96">
        <v>1.6819734573364258</v>
      </c>
      <c r="I5" s="96">
        <v>0.56391257047653198</v>
      </c>
      <c r="J5" s="96" t="s">
        <v>18</v>
      </c>
      <c r="K5" s="204">
        <v>1.5997337102890015</v>
      </c>
      <c r="L5" s="204">
        <v>1.8707515001296997</v>
      </c>
      <c r="M5" s="204">
        <v>5.1736383438110352</v>
      </c>
      <c r="N5" s="96">
        <v>5.0980286598205566</v>
      </c>
      <c r="O5" s="96">
        <v>7.5609840452671051E-2</v>
      </c>
    </row>
    <row r="6" spans="1:15" x14ac:dyDescent="0.3">
      <c r="A6" s="202" t="s">
        <v>19</v>
      </c>
      <c r="B6" s="203">
        <v>137119.87531839352</v>
      </c>
      <c r="C6" s="204">
        <v>23.690952301025391</v>
      </c>
      <c r="D6" s="96">
        <f t="shared" si="0"/>
        <v>6.0171667781601608</v>
      </c>
      <c r="E6" s="96"/>
      <c r="F6" s="204">
        <v>55.705345153808594</v>
      </c>
      <c r="G6" s="96">
        <v>45.969562530517578</v>
      </c>
      <c r="H6" s="96">
        <v>45.454959869384766</v>
      </c>
      <c r="I6" s="96">
        <v>1.0944914817810059</v>
      </c>
      <c r="J6" s="96" t="s">
        <v>18</v>
      </c>
      <c r="K6" s="204">
        <v>2.2861051559448242</v>
      </c>
      <c r="L6" s="204">
        <v>3.2607502937316895</v>
      </c>
      <c r="M6" s="204">
        <v>11.896689414978027</v>
      </c>
      <c r="N6" s="96">
        <v>4.7210626602172852</v>
      </c>
      <c r="O6" s="96">
        <v>7.175626277923584</v>
      </c>
    </row>
    <row r="7" spans="1:15" x14ac:dyDescent="0.3">
      <c r="A7" s="202" t="s">
        <v>20</v>
      </c>
      <c r="B7" s="203">
        <v>128022.19670480494</v>
      </c>
      <c r="C7" s="204">
        <v>47.750545501708984</v>
      </c>
      <c r="D7" s="96">
        <f t="shared" si="0"/>
        <v>5.6179376409913049</v>
      </c>
      <c r="E7" s="96"/>
      <c r="F7" s="204">
        <v>95.556594848632813</v>
      </c>
      <c r="G7" s="96">
        <v>3.7563085556030273</v>
      </c>
      <c r="H7" s="96">
        <v>3.5788207054138184</v>
      </c>
      <c r="I7" s="96">
        <v>0.27113550901412964</v>
      </c>
      <c r="J7" s="96" t="s">
        <v>18</v>
      </c>
      <c r="K7" s="204">
        <v>1.4610068798065186</v>
      </c>
      <c r="L7" s="204">
        <v>1.7719606161117554</v>
      </c>
      <c r="M7" s="204">
        <v>3.6914458274841309</v>
      </c>
      <c r="N7" s="96">
        <v>3.5852761268615723</v>
      </c>
      <c r="O7" s="96">
        <v>0.1061696782708168</v>
      </c>
    </row>
    <row r="8" spans="1:15" x14ac:dyDescent="0.3">
      <c r="A8" s="202" t="s">
        <v>21</v>
      </c>
      <c r="B8" s="203">
        <v>42125.125901225823</v>
      </c>
      <c r="C8" s="204">
        <v>10.383214950561523</v>
      </c>
      <c r="D8" s="96">
        <f t="shared" si="0"/>
        <v>1.848557019980521</v>
      </c>
      <c r="E8" s="96"/>
      <c r="F8" s="204">
        <v>78.561943054199219</v>
      </c>
      <c r="G8" s="96">
        <v>19.964248657226563</v>
      </c>
      <c r="H8" s="96">
        <v>18.69725227355957</v>
      </c>
      <c r="I8" s="96">
        <v>2.6059248447418213</v>
      </c>
      <c r="J8" s="96" t="s">
        <v>18</v>
      </c>
      <c r="K8" s="204">
        <v>0.93444550037384033</v>
      </c>
      <c r="L8" s="204">
        <v>1.249335765838623</v>
      </c>
      <c r="M8" s="204">
        <v>10.694079399108887</v>
      </c>
      <c r="N8" s="96">
        <v>7.9975214004516602</v>
      </c>
      <c r="O8" s="96">
        <v>2.6965577602386475</v>
      </c>
    </row>
    <row r="9" spans="1:15" x14ac:dyDescent="0.3">
      <c r="A9" s="202" t="s">
        <v>22</v>
      </c>
      <c r="B9" s="203">
        <v>327802.64544316888</v>
      </c>
      <c r="C9" s="204">
        <v>40.247711181640625</v>
      </c>
      <c r="D9" s="96">
        <f t="shared" si="0"/>
        <v>14.384808791385057</v>
      </c>
      <c r="E9" s="96"/>
      <c r="F9" s="204">
        <v>88.688507080078125</v>
      </c>
      <c r="G9" s="96">
        <v>11.146278381347656</v>
      </c>
      <c r="H9" s="96">
        <v>10.387272834777832</v>
      </c>
      <c r="I9" s="96">
        <v>1.0751825571060181</v>
      </c>
      <c r="J9" s="96" t="s">
        <v>18</v>
      </c>
      <c r="K9" s="204">
        <v>0.98920810222625732</v>
      </c>
      <c r="L9" s="204">
        <v>1.3218485116958618</v>
      </c>
      <c r="M9" s="204">
        <v>3.2917230129241943</v>
      </c>
      <c r="N9" s="96">
        <v>2.9892723560333252</v>
      </c>
      <c r="O9" s="96">
        <v>0.30245083570480347</v>
      </c>
    </row>
    <row r="10" spans="1:15" x14ac:dyDescent="0.3">
      <c r="A10" s="202" t="s">
        <v>23</v>
      </c>
      <c r="B10" s="203">
        <v>265519.61654480489</v>
      </c>
      <c r="C10" s="204">
        <v>55.788467407226563</v>
      </c>
      <c r="D10" s="96">
        <f t="shared" si="0"/>
        <v>11.651672027220037</v>
      </c>
      <c r="E10" s="96"/>
      <c r="F10" s="204">
        <v>40.178813934326172</v>
      </c>
      <c r="G10" s="96">
        <v>61.488391876220703</v>
      </c>
      <c r="H10" s="96">
        <v>55.593730926513672</v>
      </c>
      <c r="I10" s="96">
        <v>8.6879386901855469</v>
      </c>
      <c r="J10" s="96" t="s">
        <v>18</v>
      </c>
      <c r="K10" s="204">
        <v>1.0439146757125854</v>
      </c>
      <c r="L10" s="204">
        <v>1.2921463251113892</v>
      </c>
      <c r="M10" s="204">
        <v>2.2963237762451172</v>
      </c>
      <c r="N10" s="96">
        <v>1.1408147811889648</v>
      </c>
      <c r="O10" s="96">
        <v>1.155691385269165</v>
      </c>
    </row>
    <row r="11" spans="1:15" x14ac:dyDescent="0.3">
      <c r="A11" s="202" t="s">
        <v>24</v>
      </c>
      <c r="B11" s="203">
        <v>129890.63019329225</v>
      </c>
      <c r="C11" s="204">
        <v>55.093292236328125</v>
      </c>
      <c r="D11" s="96">
        <f t="shared" si="0"/>
        <v>5.6999292260042154</v>
      </c>
      <c r="E11" s="96"/>
      <c r="F11" s="204">
        <v>85.349388122558594</v>
      </c>
      <c r="G11" s="96">
        <v>0.76484709978103638</v>
      </c>
      <c r="H11" s="96">
        <v>0.55876380205154419</v>
      </c>
      <c r="I11" s="96">
        <v>0.28206557035446167</v>
      </c>
      <c r="J11" s="96" t="s">
        <v>18</v>
      </c>
      <c r="K11" s="204">
        <v>9.0159311294555664</v>
      </c>
      <c r="L11" s="204">
        <v>11.594841003417969</v>
      </c>
      <c r="M11" s="204">
        <v>16.769243240356445</v>
      </c>
      <c r="N11" s="96">
        <v>16.674127578735352</v>
      </c>
      <c r="O11" s="96">
        <v>9.5116287469863892E-2</v>
      </c>
    </row>
    <row r="12" spans="1:15" x14ac:dyDescent="0.3">
      <c r="A12" s="202" t="s">
        <v>25</v>
      </c>
      <c r="B12" s="203">
        <v>74977.713824645238</v>
      </c>
      <c r="C12" s="204">
        <v>24.490447998046875</v>
      </c>
      <c r="D12" s="96">
        <f t="shared" si="0"/>
        <v>3.2902116318328982</v>
      </c>
      <c r="E12" s="96"/>
      <c r="F12" s="204">
        <v>84.684333801269531</v>
      </c>
      <c r="G12" s="96">
        <v>15.278607368469238</v>
      </c>
      <c r="H12" s="96">
        <v>15.060103416442871</v>
      </c>
      <c r="I12" s="96">
        <v>0.29151281714439392</v>
      </c>
      <c r="J12" s="96" t="s">
        <v>18</v>
      </c>
      <c r="K12" s="204">
        <v>0.73092383146286011</v>
      </c>
      <c r="L12" s="204">
        <v>1.0220534801483154</v>
      </c>
      <c r="M12" s="204">
        <v>3.8378415107727051</v>
      </c>
      <c r="N12" s="96">
        <v>2.8911142349243164</v>
      </c>
      <c r="O12" s="96">
        <v>0.94672733545303345</v>
      </c>
    </row>
    <row r="13" spans="1:15" x14ac:dyDescent="0.3">
      <c r="A13" s="202" t="s">
        <v>26</v>
      </c>
      <c r="B13" s="203">
        <v>209449.84940311429</v>
      </c>
      <c r="C13" s="204">
        <v>51.774959564208984</v>
      </c>
      <c r="D13" s="96">
        <f t="shared" si="0"/>
        <v>9.1911888965232293</v>
      </c>
      <c r="E13" s="96"/>
      <c r="F13" s="204">
        <v>97.354209899902344</v>
      </c>
      <c r="G13" s="96">
        <v>0.723258376121521</v>
      </c>
      <c r="H13" s="96">
        <v>0.46904662251472473</v>
      </c>
      <c r="I13" s="96">
        <v>0.29298409819602966</v>
      </c>
      <c r="J13" s="96" t="s">
        <v>18</v>
      </c>
      <c r="K13" s="204">
        <v>1.7252539396286011</v>
      </c>
      <c r="L13" s="204">
        <v>1.9507290124893188</v>
      </c>
      <c r="M13" s="204">
        <v>3.7584054470062256</v>
      </c>
      <c r="N13" s="96">
        <v>3.7210826873779297</v>
      </c>
      <c r="O13" s="96">
        <v>3.7322677671909332E-2</v>
      </c>
    </row>
    <row r="14" spans="1:15" x14ac:dyDescent="0.3">
      <c r="A14" s="202" t="s">
        <v>27</v>
      </c>
      <c r="B14" s="203">
        <v>179019.09832184797</v>
      </c>
      <c r="C14" s="204">
        <v>26.033042907714844</v>
      </c>
      <c r="D14" s="96">
        <f t="shared" si="0"/>
        <v>7.8558106078872356</v>
      </c>
      <c r="E14" s="96"/>
      <c r="F14" s="204">
        <v>74.800445556640625</v>
      </c>
      <c r="G14" s="96">
        <v>29.779808044433594</v>
      </c>
      <c r="H14" s="96">
        <v>27.846244812011719</v>
      </c>
      <c r="I14" s="96">
        <v>3.0475780963897705</v>
      </c>
      <c r="J14" s="96" t="s">
        <v>18</v>
      </c>
      <c r="K14" s="204">
        <v>1.5750281810760498</v>
      </c>
      <c r="L14" s="204">
        <v>2.372666597366333</v>
      </c>
      <c r="M14" s="204">
        <v>8.3501977920532227</v>
      </c>
      <c r="N14" s="96">
        <v>4.4983325004577637</v>
      </c>
      <c r="O14" s="96">
        <v>3.8518650531768799</v>
      </c>
    </row>
    <row r="15" spans="1:15" x14ac:dyDescent="0.3">
      <c r="A15" s="202" t="s">
        <v>28</v>
      </c>
      <c r="B15" s="203">
        <v>168627.17987003783</v>
      </c>
      <c r="C15" s="204">
        <v>20.815557479858398</v>
      </c>
      <c r="D15" s="96">
        <f t="shared" si="0"/>
        <v>7.3997869546831572</v>
      </c>
      <c r="E15" s="96"/>
      <c r="F15" s="204">
        <v>76.37603759765625</v>
      </c>
      <c r="G15" s="96">
        <v>28.187726974487305</v>
      </c>
      <c r="H15" s="96">
        <v>26.528709411621094</v>
      </c>
      <c r="I15" s="96">
        <v>2.5271425247192383</v>
      </c>
      <c r="J15" s="96" t="s">
        <v>18</v>
      </c>
      <c r="K15" s="204">
        <v>0.98985105752944946</v>
      </c>
      <c r="L15" s="204">
        <v>1.7740311622619629</v>
      </c>
      <c r="M15" s="204">
        <v>7.8527154922485352</v>
      </c>
      <c r="N15" s="96">
        <v>4.2473444938659668</v>
      </c>
      <c r="O15" s="96">
        <v>3.6053709983825684</v>
      </c>
    </row>
    <row r="16" spans="1:15" x14ac:dyDescent="0.3">
      <c r="A16" s="202" t="s">
        <v>29</v>
      </c>
      <c r="B16" s="203">
        <v>229032.35288238554</v>
      </c>
      <c r="C16" s="204">
        <v>58.984710693359375</v>
      </c>
      <c r="D16" s="96">
        <f t="shared" si="0"/>
        <v>10.050518655211178</v>
      </c>
      <c r="E16" s="96"/>
      <c r="F16" s="204">
        <v>91.693626403808594</v>
      </c>
      <c r="G16" s="96">
        <v>1.3617191314697266</v>
      </c>
      <c r="H16" s="96">
        <v>0.8354223370552063</v>
      </c>
      <c r="I16" s="96">
        <v>0.56449776887893677</v>
      </c>
      <c r="J16" s="96" t="s">
        <v>18</v>
      </c>
      <c r="K16" s="204">
        <v>2.8871352672576904</v>
      </c>
      <c r="L16" s="204">
        <v>3.2685737609863281</v>
      </c>
      <c r="M16" s="204">
        <v>5.11968994140625</v>
      </c>
      <c r="N16" s="96">
        <v>5.0674662590026855</v>
      </c>
      <c r="O16" s="96">
        <v>5.2223939448595047E-2</v>
      </c>
    </row>
    <row r="17" spans="1:15" x14ac:dyDescent="0.3">
      <c r="A17" s="202" t="s">
        <v>30</v>
      </c>
      <c r="B17" s="203">
        <v>84272.888405240985</v>
      </c>
      <c r="C17" s="204">
        <v>19.321861267089844</v>
      </c>
      <c r="D17" s="96">
        <f t="shared" si="0"/>
        <v>3.6981073913184446</v>
      </c>
      <c r="E17" s="96"/>
      <c r="F17" s="204">
        <v>77.33074951171875</v>
      </c>
      <c r="G17" s="96">
        <v>29.480905532836914</v>
      </c>
      <c r="H17" s="96">
        <v>28.637075424194336</v>
      </c>
      <c r="I17" s="96">
        <v>1.4328476190567017</v>
      </c>
      <c r="J17" s="96" t="s">
        <v>18</v>
      </c>
      <c r="K17" s="204">
        <v>1.2765674591064453</v>
      </c>
      <c r="L17" s="204">
        <v>1.6420972347259521</v>
      </c>
      <c r="M17" s="204">
        <v>8.4015531539916992</v>
      </c>
      <c r="N17" s="96">
        <v>5.945704460144043</v>
      </c>
      <c r="O17" s="96">
        <v>2.4558491706848145</v>
      </c>
    </row>
    <row r="18" spans="1:15" x14ac:dyDescent="0.3">
      <c r="A18" s="202" t="s">
        <v>31</v>
      </c>
      <c r="B18" s="203">
        <v>143392.07072692038</v>
      </c>
      <c r="C18" s="204">
        <v>27.63347053527832</v>
      </c>
      <c r="D18" s="96">
        <f t="shared" si="0"/>
        <v>6.2924065692603355</v>
      </c>
      <c r="E18" s="96"/>
      <c r="F18" s="204">
        <v>95.419754028320313</v>
      </c>
      <c r="G18" s="96">
        <v>1.2401734590530396</v>
      </c>
      <c r="H18" s="96">
        <v>1.0574169158935547</v>
      </c>
      <c r="I18" s="96">
        <v>0.18275658786296844</v>
      </c>
      <c r="J18" s="96" t="s">
        <v>18</v>
      </c>
      <c r="K18" s="204">
        <v>1.2992246150970459</v>
      </c>
      <c r="L18" s="204">
        <v>1.6446719169616699</v>
      </c>
      <c r="M18" s="204">
        <v>5.6363840103149414</v>
      </c>
      <c r="N18" s="96">
        <v>5.589348316192627</v>
      </c>
      <c r="O18" s="96">
        <v>4.7035571187734604E-2</v>
      </c>
    </row>
    <row r="19" spans="1:15" x14ac:dyDescent="0.3">
      <c r="A19" s="202"/>
      <c r="B19" s="203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5"/>
      <c r="O19" s="5"/>
    </row>
    <row r="20" spans="1:15" s="6" customFormat="1" ht="15" thickBot="1" x14ac:dyDescent="0.35">
      <c r="A20" s="205" t="s">
        <v>32</v>
      </c>
      <c r="B20" s="206">
        <f>SUM(B5:B19)</f>
        <v>2278811.2806858243</v>
      </c>
      <c r="C20" s="99">
        <v>33.612041473388672</v>
      </c>
      <c r="D20" s="99">
        <f>SUM(D5:D18)</f>
        <v>100.00000000000001</v>
      </c>
      <c r="E20" s="99"/>
      <c r="F20" s="99">
        <v>80.647026062011719</v>
      </c>
      <c r="G20" s="99">
        <v>18.611343383789063</v>
      </c>
      <c r="H20" s="99">
        <v>17.301961898803711</v>
      </c>
      <c r="I20" s="99">
        <v>1.9359350204467773</v>
      </c>
      <c r="J20" s="99" t="s">
        <v>18</v>
      </c>
      <c r="K20" s="99">
        <v>1.6133488416671753</v>
      </c>
      <c r="L20" s="99">
        <v>2.1969010829925537</v>
      </c>
      <c r="M20" s="99">
        <v>5.986295223236084</v>
      </c>
      <c r="N20" s="103">
        <v>4.6036477088928223</v>
      </c>
      <c r="O20" s="103">
        <v>1.3827035427093506</v>
      </c>
    </row>
  </sheetData>
  <mergeCells count="7">
    <mergeCell ref="A2:M2"/>
    <mergeCell ref="A3:A4"/>
    <mergeCell ref="B3:D3"/>
    <mergeCell ref="E3:E4"/>
    <mergeCell ref="F3:I3"/>
    <mergeCell ref="J3:J4"/>
    <mergeCell ref="K3:O3"/>
  </mergeCells>
  <pageMargins left="0.7" right="0.7" top="0.75" bottom="0.75" header="0.3" footer="0.3"/>
  <pageSetup scale="99" orientation="landscape" r:id="rId1"/>
  <headerFooter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C268E-8F8D-4D6E-97D0-5D001EFEDF30}">
  <dimension ref="A2:O145"/>
  <sheetViews>
    <sheetView view="pageBreakPreview" zoomScale="130" zoomScaleNormal="140" zoomScaleSheetLayoutView="130" workbookViewId="0">
      <pane xSplit="5" ySplit="4" topLeftCell="F133" activePane="bottomRight" state="frozen"/>
      <selection activeCell="E12" sqref="E12"/>
      <selection pane="topRight" activeCell="E12" sqref="E12"/>
      <selection pane="bottomLeft" activeCell="E12" sqref="E12"/>
      <selection pane="bottomRight" activeCell="E12" sqref="E12"/>
    </sheetView>
  </sheetViews>
  <sheetFormatPr defaultRowHeight="14.4" x14ac:dyDescent="0.3"/>
  <cols>
    <col min="1" max="1" width="6.5546875" bestFit="1" customWidth="1"/>
    <col min="2" max="2" width="9.88671875" bestFit="1" customWidth="1"/>
    <col min="3" max="3" width="11.33203125" bestFit="1" customWidth="1"/>
    <col min="4" max="4" width="6.6640625" customWidth="1"/>
    <col min="5" max="5" width="11.109375" customWidth="1"/>
    <col min="6" max="6" width="5.77734375" customWidth="1"/>
    <col min="7" max="7" width="10.21875" style="8" bestFit="1" customWidth="1"/>
    <col min="8" max="8" width="7.77734375" style="12" customWidth="1"/>
    <col min="9" max="9" width="11.109375" style="12" customWidth="1"/>
    <col min="10" max="10" width="7.44140625" style="12" bestFit="1" customWidth="1"/>
    <col min="11" max="11" width="4.77734375" customWidth="1"/>
    <col min="12" max="12" width="9.109375" style="8" bestFit="1" customWidth="1"/>
    <col min="15" max="15" width="7.44140625" bestFit="1" customWidth="1"/>
  </cols>
  <sheetData>
    <row r="2" spans="1:15" ht="15" thickBot="1" x14ac:dyDescent="0.35">
      <c r="A2" s="314" t="s">
        <v>217</v>
      </c>
      <c r="B2" s="314"/>
      <c r="C2" s="314"/>
      <c r="D2" s="314"/>
      <c r="E2" s="314"/>
      <c r="F2" s="314"/>
      <c r="G2" s="314"/>
      <c r="H2" s="69"/>
      <c r="I2" s="69"/>
      <c r="J2" s="69"/>
      <c r="K2" s="1"/>
      <c r="L2" s="70"/>
    </row>
    <row r="3" spans="1:15" ht="15" thickBot="1" x14ac:dyDescent="0.35">
      <c r="A3" s="320" t="s">
        <v>34</v>
      </c>
      <c r="B3" s="320" t="s">
        <v>1</v>
      </c>
      <c r="C3" s="320" t="s">
        <v>35</v>
      </c>
      <c r="D3" s="322" t="s">
        <v>200</v>
      </c>
      <c r="E3" s="322" t="s">
        <v>209</v>
      </c>
      <c r="G3" s="317" t="s">
        <v>193</v>
      </c>
      <c r="H3" s="317"/>
      <c r="I3" s="317"/>
      <c r="J3" s="317"/>
      <c r="K3" s="38"/>
      <c r="L3" s="317" t="s">
        <v>194</v>
      </c>
      <c r="M3" s="317"/>
      <c r="N3" s="317"/>
      <c r="O3" s="317"/>
    </row>
    <row r="4" spans="1:15" ht="45" customHeight="1" thickBot="1" x14ac:dyDescent="0.35">
      <c r="A4" s="321"/>
      <c r="B4" s="321"/>
      <c r="C4" s="321"/>
      <c r="D4" s="323"/>
      <c r="E4" s="323"/>
      <c r="F4" s="21"/>
      <c r="G4" s="71" t="s">
        <v>210</v>
      </c>
      <c r="H4" s="72" t="s">
        <v>211</v>
      </c>
      <c r="I4" s="73" t="s">
        <v>212</v>
      </c>
      <c r="J4" s="73" t="s">
        <v>213</v>
      </c>
      <c r="K4" s="56"/>
      <c r="L4" s="71" t="s">
        <v>214</v>
      </c>
      <c r="M4" s="21" t="s">
        <v>215</v>
      </c>
      <c r="N4" s="21" t="s">
        <v>216</v>
      </c>
      <c r="O4" s="55" t="s">
        <v>213</v>
      </c>
    </row>
    <row r="5" spans="1:15" x14ac:dyDescent="0.3">
      <c r="A5" s="39" t="s">
        <v>37</v>
      </c>
      <c r="B5" s="39" t="s">
        <v>17</v>
      </c>
      <c r="C5" s="39" t="s">
        <v>38</v>
      </c>
      <c r="D5" s="39" t="s">
        <v>202</v>
      </c>
      <c r="E5" s="25">
        <f>SUM(G5,L5)</f>
        <v>114830.36794113652</v>
      </c>
      <c r="F5" s="74"/>
      <c r="G5" s="75">
        <f>VLOOKUP($C5,'Fig 3.2.2'!$C:$Z,5,0)</f>
        <v>109679.19729104091</v>
      </c>
      <c r="H5" s="76">
        <v>19.257837295532227</v>
      </c>
      <c r="I5" s="76">
        <v>80.742164611816406</v>
      </c>
      <c r="J5" s="76">
        <f>SUM(H5:I5)</f>
        <v>100.00000190734863</v>
      </c>
      <c r="K5" s="77"/>
      <c r="L5" s="78">
        <f>VLOOKUP($C5,'Fig 3.2.2'!$C:$Z,8,0)</f>
        <v>5151.1706500956043</v>
      </c>
      <c r="M5" s="79">
        <v>85.60491943359375</v>
      </c>
      <c r="N5" s="79">
        <v>14.395078659057617</v>
      </c>
      <c r="O5" s="76">
        <f>SUM(M5:N5)</f>
        <v>99.999998092651367</v>
      </c>
    </row>
    <row r="6" spans="1:15" x14ac:dyDescent="0.3">
      <c r="A6" s="39" t="s">
        <v>37</v>
      </c>
      <c r="B6" s="39" t="s">
        <v>17</v>
      </c>
      <c r="C6" s="39" t="s">
        <v>39</v>
      </c>
      <c r="D6" s="39" t="s">
        <v>202</v>
      </c>
      <c r="E6" s="25">
        <f t="shared" ref="E6:E69" si="0">SUM(G6,L6)</f>
        <v>141784.85212405302</v>
      </c>
      <c r="F6" s="74"/>
      <c r="G6" s="75">
        <f>VLOOKUP($C6,'Fig 3.2.2'!$C:$Z,5,0)</f>
        <v>140731.85388935497</v>
      </c>
      <c r="H6" s="76">
        <v>7.0756492614746094</v>
      </c>
      <c r="I6" s="76">
        <v>92.924354553222656</v>
      </c>
      <c r="J6" s="76">
        <f t="shared" ref="J6:J69" si="1">SUM(H6:I6)</f>
        <v>100.00000381469727</v>
      </c>
      <c r="K6" s="77"/>
      <c r="L6" s="78">
        <f>VLOOKUP($C6,'Fig 3.2.2'!$C:$Z,8,0)</f>
        <v>1052.9982346980553</v>
      </c>
      <c r="M6" s="79">
        <v>48.579345703125</v>
      </c>
      <c r="N6" s="79">
        <v>51.420654296875</v>
      </c>
      <c r="O6" s="76">
        <f t="shared" ref="O6:O69" si="2">SUM(M6:N6)</f>
        <v>100</v>
      </c>
    </row>
    <row r="7" spans="1:15" x14ac:dyDescent="0.3">
      <c r="A7" s="39" t="s">
        <v>37</v>
      </c>
      <c r="B7" s="39" t="s">
        <v>17</v>
      </c>
      <c r="C7" s="39" t="s">
        <v>40</v>
      </c>
      <c r="D7" s="39" t="s">
        <v>202</v>
      </c>
      <c r="E7" s="25">
        <f t="shared" si="0"/>
        <v>128431.51182439686</v>
      </c>
      <c r="F7" s="74"/>
      <c r="G7" s="75">
        <f>VLOOKUP($C7,'Fig 3.2.2'!$C:$Z,5,0)</f>
        <v>127901.03328907948</v>
      </c>
      <c r="H7" s="76">
        <v>11.643383979797363</v>
      </c>
      <c r="I7" s="76">
        <v>88.356613159179688</v>
      </c>
      <c r="J7" s="76">
        <f t="shared" si="1"/>
        <v>99.999997138977051</v>
      </c>
      <c r="K7" s="77"/>
      <c r="L7" s="78">
        <f>VLOOKUP($C7,'Fig 3.2.2'!$C:$Z,8,0)</f>
        <v>530.47853531737906</v>
      </c>
      <c r="M7" s="79">
        <v>63.758331298828125</v>
      </c>
      <c r="N7" s="79">
        <v>36.241668701171875</v>
      </c>
      <c r="O7" s="76">
        <f t="shared" si="2"/>
        <v>100</v>
      </c>
    </row>
    <row r="8" spans="1:15" x14ac:dyDescent="0.3">
      <c r="A8" s="39" t="s">
        <v>37</v>
      </c>
      <c r="B8" s="39" t="s">
        <v>17</v>
      </c>
      <c r="C8" s="39" t="s">
        <v>41</v>
      </c>
      <c r="D8" s="39" t="s">
        <v>202</v>
      </c>
      <c r="E8" s="25">
        <f t="shared" si="0"/>
        <v>102700.71498952292</v>
      </c>
      <c r="F8" s="74"/>
      <c r="G8" s="75">
        <f>VLOOKUP($C8,'Fig 3.2.2'!$C:$Z,5,0)</f>
        <v>101858.66731310813</v>
      </c>
      <c r="H8" s="76">
        <v>12.051840782165527</v>
      </c>
      <c r="I8" s="76">
        <v>87.948158264160156</v>
      </c>
      <c r="J8" s="76">
        <f t="shared" si="1"/>
        <v>99.999999046325684</v>
      </c>
      <c r="K8" s="77"/>
      <c r="L8" s="78">
        <f>VLOOKUP($C8,'Fig 3.2.2'!$C:$Z,8,0)</f>
        <v>842.04767641478315</v>
      </c>
      <c r="M8" s="79">
        <v>34.000308990478516</v>
      </c>
      <c r="N8" s="79">
        <v>65.999687194824219</v>
      </c>
      <c r="O8" s="76">
        <f t="shared" si="2"/>
        <v>99.999996185302734</v>
      </c>
    </row>
    <row r="9" spans="1:15" x14ac:dyDescent="0.3">
      <c r="A9" s="39" t="s">
        <v>37</v>
      </c>
      <c r="B9" s="39" t="s">
        <v>17</v>
      </c>
      <c r="C9" s="39" t="s">
        <v>42</v>
      </c>
      <c r="D9" s="39" t="s">
        <v>203</v>
      </c>
      <c r="E9" s="25">
        <f t="shared" si="0"/>
        <v>81287.565302214673</v>
      </c>
      <c r="F9" s="74"/>
      <c r="G9" s="75">
        <f>VLOOKUP($C9,'Fig 3.2.2'!$C:$Z,5,0)</f>
        <v>81050.222432454029</v>
      </c>
      <c r="H9" s="76">
        <v>6.0757317543029785</v>
      </c>
      <c r="I9" s="76">
        <v>93.924270629882813</v>
      </c>
      <c r="J9" s="76">
        <f t="shared" si="1"/>
        <v>100.00000238418579</v>
      </c>
      <c r="K9" s="77"/>
      <c r="L9" s="78">
        <f>VLOOKUP($C9,'Fig 3.2.2'!$C:$Z,8,0)</f>
        <v>237.34286976064072</v>
      </c>
      <c r="M9" s="79">
        <v>68.133369445800781</v>
      </c>
      <c r="N9" s="79">
        <v>31.866630554199219</v>
      </c>
      <c r="O9" s="76">
        <f t="shared" si="2"/>
        <v>100</v>
      </c>
    </row>
    <row r="10" spans="1:15" x14ac:dyDescent="0.3">
      <c r="A10" s="39" t="s">
        <v>37</v>
      </c>
      <c r="B10" s="39" t="s">
        <v>17</v>
      </c>
      <c r="C10" s="39" t="s">
        <v>43</v>
      </c>
      <c r="D10" s="39" t="s">
        <v>202</v>
      </c>
      <c r="E10" s="25">
        <f t="shared" si="0"/>
        <v>96633.762664282171</v>
      </c>
      <c r="F10" s="74"/>
      <c r="G10" s="75">
        <f>VLOOKUP($C10,'Fig 3.2.2'!$C:$Z,5,0)</f>
        <v>96082.092459990221</v>
      </c>
      <c r="H10" s="76">
        <v>11.456080436706543</v>
      </c>
      <c r="I10" s="76">
        <v>88.543922424316406</v>
      </c>
      <c r="J10" s="76">
        <f t="shared" si="1"/>
        <v>100.00000286102295</v>
      </c>
      <c r="K10" s="77"/>
      <c r="L10" s="78">
        <f>VLOOKUP($C10,'Fig 3.2.2'!$C:$Z,8,0)</f>
        <v>551.6702042919494</v>
      </c>
      <c r="M10" s="79">
        <v>59.963127136230469</v>
      </c>
      <c r="N10" s="79">
        <v>40.036872863769531</v>
      </c>
      <c r="O10" s="76">
        <f t="shared" si="2"/>
        <v>100</v>
      </c>
    </row>
    <row r="11" spans="1:15" x14ac:dyDescent="0.3">
      <c r="A11" s="39" t="s">
        <v>37</v>
      </c>
      <c r="B11" s="39" t="s">
        <v>17</v>
      </c>
      <c r="C11" s="39" t="s">
        <v>44</v>
      </c>
      <c r="D11" s="39" t="s">
        <v>202</v>
      </c>
      <c r="E11" s="25">
        <f t="shared" si="0"/>
        <v>84425.930163979618</v>
      </c>
      <c r="F11" s="74"/>
      <c r="G11" s="75">
        <f>VLOOKUP($C11,'Fig 3.2.2'!$C:$Z,5,0)</f>
        <v>81634.44310321071</v>
      </c>
      <c r="H11" s="76">
        <v>36.809494018554688</v>
      </c>
      <c r="I11" s="76">
        <v>63.190505981445313</v>
      </c>
      <c r="J11" s="76">
        <f t="shared" si="1"/>
        <v>100</v>
      </c>
      <c r="K11" s="77"/>
      <c r="L11" s="78">
        <f>VLOOKUP($C11,'Fig 3.2.2'!$C:$Z,8,0)</f>
        <v>2791.4870607689127</v>
      </c>
      <c r="M11" s="79">
        <v>51.877510070800781</v>
      </c>
      <c r="N11" s="79">
        <v>48.122489929199219</v>
      </c>
      <c r="O11" s="76">
        <f t="shared" si="2"/>
        <v>100</v>
      </c>
    </row>
    <row r="12" spans="1:15" x14ac:dyDescent="0.3">
      <c r="A12" s="39" t="s">
        <v>37</v>
      </c>
      <c r="B12" s="39" t="s">
        <v>17</v>
      </c>
      <c r="C12" s="39" t="s">
        <v>45</v>
      </c>
      <c r="D12" s="39" t="s">
        <v>202</v>
      </c>
      <c r="E12" s="25">
        <f t="shared" si="0"/>
        <v>83070.552229014356</v>
      </c>
      <c r="F12" s="74"/>
      <c r="G12" s="75">
        <f>VLOOKUP($C12,'Fig 3.2.2'!$C:$Z,5,0)</f>
        <v>81710.726589701299</v>
      </c>
      <c r="H12" s="76">
        <v>4.7906999588012695</v>
      </c>
      <c r="I12" s="76">
        <v>95.209297180175781</v>
      </c>
      <c r="J12" s="76">
        <f t="shared" si="1"/>
        <v>99.999997138977051</v>
      </c>
      <c r="K12" s="77"/>
      <c r="L12" s="78">
        <f>VLOOKUP($C12,'Fig 3.2.2'!$C:$Z,8,0)</f>
        <v>1359.8256393130623</v>
      </c>
      <c r="M12" s="79">
        <v>33.904514312744141</v>
      </c>
      <c r="N12" s="79">
        <v>66.095481872558594</v>
      </c>
      <c r="O12" s="76">
        <f t="shared" si="2"/>
        <v>99.999996185302734</v>
      </c>
    </row>
    <row r="13" spans="1:15" x14ac:dyDescent="0.3">
      <c r="A13" s="39" t="s">
        <v>46</v>
      </c>
      <c r="B13" s="39" t="s">
        <v>19</v>
      </c>
      <c r="C13" s="39" t="s">
        <v>47</v>
      </c>
      <c r="D13" s="39" t="s">
        <v>202</v>
      </c>
      <c r="E13" s="25">
        <f t="shared" si="0"/>
        <v>53066.15852149656</v>
      </c>
      <c r="F13" s="74"/>
      <c r="G13" s="75">
        <f>VLOOKUP($C13,'Fig 3.2.2'!$C:$Z,5,0)</f>
        <v>22886.706902949103</v>
      </c>
      <c r="H13" s="76">
        <v>37.226863861083984</v>
      </c>
      <c r="I13" s="76">
        <v>62.773136138916016</v>
      </c>
      <c r="J13" s="76">
        <f t="shared" si="1"/>
        <v>100</v>
      </c>
      <c r="K13" s="77"/>
      <c r="L13" s="78">
        <f>VLOOKUP($C13,'Fig 3.2.2'!$C:$Z,8,0)</f>
        <v>30179.45161854746</v>
      </c>
      <c r="M13" s="79">
        <v>99.308929443359375</v>
      </c>
      <c r="N13" s="79">
        <v>0.69107109308242798</v>
      </c>
      <c r="O13" s="76">
        <f t="shared" si="2"/>
        <v>100.0000005364418</v>
      </c>
    </row>
    <row r="14" spans="1:15" x14ac:dyDescent="0.3">
      <c r="A14" s="39" t="s">
        <v>46</v>
      </c>
      <c r="B14" s="39" t="s">
        <v>19</v>
      </c>
      <c r="C14" s="39" t="s">
        <v>48</v>
      </c>
      <c r="D14" s="39" t="s">
        <v>203</v>
      </c>
      <c r="E14" s="25">
        <f t="shared" si="0"/>
        <v>149722.49821856426</v>
      </c>
      <c r="F14" s="74"/>
      <c r="G14" s="75">
        <f>VLOOKUP($C14,'Fig 3.2.2'!$C:$Z,5,0)</f>
        <v>63323.764199877813</v>
      </c>
      <c r="H14" s="76">
        <v>65.389442443847656</v>
      </c>
      <c r="I14" s="76">
        <v>34.610553741455078</v>
      </c>
      <c r="J14" s="76">
        <f t="shared" si="1"/>
        <v>99.999996185302734</v>
      </c>
      <c r="K14" s="77"/>
      <c r="L14" s="78">
        <f>VLOOKUP($C14,'Fig 3.2.2'!$C:$Z,8,0)</f>
        <v>86398.734018686431</v>
      </c>
      <c r="M14" s="79">
        <v>97.938957214355469</v>
      </c>
      <c r="N14" s="79">
        <v>2.0610437393188477</v>
      </c>
      <c r="O14" s="76">
        <f t="shared" si="2"/>
        <v>100.00000095367432</v>
      </c>
    </row>
    <row r="15" spans="1:15" x14ac:dyDescent="0.3">
      <c r="A15" s="39" t="s">
        <v>46</v>
      </c>
      <c r="B15" s="39" t="s">
        <v>19</v>
      </c>
      <c r="C15" s="39" t="s">
        <v>49</v>
      </c>
      <c r="D15" s="39" t="s">
        <v>203</v>
      </c>
      <c r="E15" s="25">
        <f t="shared" si="0"/>
        <v>298726.1433715584</v>
      </c>
      <c r="F15" s="74"/>
      <c r="G15" s="75">
        <f>VLOOKUP($C15,'Fig 3.2.2'!$C:$Z,5,0)</f>
        <v>158600.15315636544</v>
      </c>
      <c r="H15" s="76">
        <v>74.453498840332031</v>
      </c>
      <c r="I15" s="76">
        <v>25.546499252319336</v>
      </c>
      <c r="J15" s="76">
        <f t="shared" si="1"/>
        <v>99.999998092651367</v>
      </c>
      <c r="K15" s="77"/>
      <c r="L15" s="78">
        <f>VLOOKUP($C15,'Fig 3.2.2'!$C:$Z,8,0)</f>
        <v>140125.99021519293</v>
      </c>
      <c r="M15" s="79">
        <v>97.491500854492188</v>
      </c>
      <c r="N15" s="79">
        <v>2.5085012912750244</v>
      </c>
      <c r="O15" s="76">
        <f t="shared" si="2"/>
        <v>100.00000214576721</v>
      </c>
    </row>
    <row r="16" spans="1:15" x14ac:dyDescent="0.3">
      <c r="A16" s="39" t="s">
        <v>46</v>
      </c>
      <c r="B16" s="39" t="s">
        <v>19</v>
      </c>
      <c r="C16" s="39" t="s">
        <v>50</v>
      </c>
      <c r="D16" s="39" t="s">
        <v>202</v>
      </c>
      <c r="E16" s="25">
        <f t="shared" si="0"/>
        <v>83077.626650852413</v>
      </c>
      <c r="F16" s="74"/>
      <c r="G16" s="75">
        <f>VLOOKUP($C16,'Fig 3.2.2'!$C:$Z,5,0)</f>
        <v>32573.194864343928</v>
      </c>
      <c r="H16" s="76">
        <v>45.672645568847656</v>
      </c>
      <c r="I16" s="76">
        <v>54.327354431152344</v>
      </c>
      <c r="J16" s="76">
        <f t="shared" si="1"/>
        <v>100</v>
      </c>
      <c r="K16" s="77"/>
      <c r="L16" s="78">
        <f>VLOOKUP($C16,'Fig 3.2.2'!$C:$Z,8,0)</f>
        <v>50504.431786508489</v>
      </c>
      <c r="M16" s="79">
        <v>98.094863891601563</v>
      </c>
      <c r="N16" s="79">
        <v>1.9051370620727539</v>
      </c>
      <c r="O16" s="76">
        <f t="shared" si="2"/>
        <v>100.00000095367432</v>
      </c>
    </row>
    <row r="17" spans="1:15" x14ac:dyDescent="0.3">
      <c r="A17" s="39" t="s">
        <v>46</v>
      </c>
      <c r="B17" s="39" t="s">
        <v>19</v>
      </c>
      <c r="C17" s="39" t="s">
        <v>51</v>
      </c>
      <c r="D17" s="39" t="s">
        <v>203</v>
      </c>
      <c r="E17" s="25">
        <f t="shared" si="0"/>
        <v>368246.31656522013</v>
      </c>
      <c r="F17" s="74"/>
      <c r="G17" s="75">
        <f>VLOOKUP($C17,'Fig 3.2.2'!$C:$Z,5,0)</f>
        <v>210182.4670896882</v>
      </c>
      <c r="H17" s="76">
        <v>83.670265197753906</v>
      </c>
      <c r="I17" s="76">
        <v>16.329730987548828</v>
      </c>
      <c r="J17" s="76">
        <f t="shared" si="1"/>
        <v>99.999996185302734</v>
      </c>
      <c r="K17" s="77"/>
      <c r="L17" s="78">
        <f>VLOOKUP($C17,'Fig 3.2.2'!$C:$Z,8,0)</f>
        <v>158063.84947553196</v>
      </c>
      <c r="M17" s="79">
        <v>90.906608581542969</v>
      </c>
      <c r="N17" s="79">
        <v>9.0933923721313477</v>
      </c>
      <c r="O17" s="76">
        <f t="shared" si="2"/>
        <v>100.00000095367432</v>
      </c>
    </row>
    <row r="18" spans="1:15" x14ac:dyDescent="0.3">
      <c r="A18" s="39" t="s">
        <v>46</v>
      </c>
      <c r="B18" s="39" t="s">
        <v>19</v>
      </c>
      <c r="C18" s="39" t="s">
        <v>52</v>
      </c>
      <c r="D18" s="39" t="s">
        <v>203</v>
      </c>
      <c r="E18" s="25">
        <f t="shared" si="0"/>
        <v>402392.08579021716</v>
      </c>
      <c r="F18" s="74"/>
      <c r="G18" s="75">
        <f>VLOOKUP($C18,'Fig 3.2.2'!$C:$Z,5,0)</f>
        <v>86304.321248684282</v>
      </c>
      <c r="H18" s="76">
        <v>76.727226257324219</v>
      </c>
      <c r="I18" s="76">
        <v>23.272771835327148</v>
      </c>
      <c r="J18" s="76">
        <f t="shared" si="1"/>
        <v>99.999998092651367</v>
      </c>
      <c r="K18" s="77"/>
      <c r="L18" s="78">
        <f>VLOOKUP($C18,'Fig 3.2.2'!$C:$Z,8,0)</f>
        <v>316087.76454153284</v>
      </c>
      <c r="M18" s="79">
        <v>98.261268615722656</v>
      </c>
      <c r="N18" s="79">
        <v>1.7387306690216064</v>
      </c>
      <c r="O18" s="76">
        <f t="shared" si="2"/>
        <v>99.999999284744263</v>
      </c>
    </row>
    <row r="19" spans="1:15" x14ac:dyDescent="0.3">
      <c r="A19" s="39" t="s">
        <v>46</v>
      </c>
      <c r="B19" s="39" t="s">
        <v>19</v>
      </c>
      <c r="C19" s="39" t="s">
        <v>53</v>
      </c>
      <c r="D19" s="39" t="s">
        <v>202</v>
      </c>
      <c r="E19" s="25">
        <f t="shared" si="0"/>
        <v>29135.973361594883</v>
      </c>
      <c r="F19" s="74"/>
      <c r="G19" s="75">
        <f>VLOOKUP($C19,'Fig 3.2.2'!$C:$Z,5,0)</f>
        <v>22552.607348476176</v>
      </c>
      <c r="H19" s="76">
        <v>69.197364807128906</v>
      </c>
      <c r="I19" s="76">
        <v>30.802637100219727</v>
      </c>
      <c r="J19" s="76">
        <f t="shared" si="1"/>
        <v>100.00000190734863</v>
      </c>
      <c r="K19" s="77"/>
      <c r="L19" s="78">
        <f>VLOOKUP($C19,'Fig 3.2.2'!$C:$Z,8,0)</f>
        <v>6583.3660131187053</v>
      </c>
      <c r="M19" s="79">
        <v>97.60882568359375</v>
      </c>
      <c r="N19" s="79">
        <v>2.3911733627319336</v>
      </c>
      <c r="O19" s="76">
        <f t="shared" si="2"/>
        <v>99.999999046325684</v>
      </c>
    </row>
    <row r="20" spans="1:15" x14ac:dyDescent="0.3">
      <c r="A20" s="39" t="s">
        <v>46</v>
      </c>
      <c r="B20" s="39" t="s">
        <v>19</v>
      </c>
      <c r="C20" s="39" t="s">
        <v>54</v>
      </c>
      <c r="D20" s="39" t="s">
        <v>202</v>
      </c>
      <c r="E20" s="25">
        <f t="shared" si="0"/>
        <v>32274.350488382122</v>
      </c>
      <c r="F20" s="74"/>
      <c r="G20" s="75">
        <f>VLOOKUP($C20,'Fig 3.2.2'!$C:$Z,5,0)</f>
        <v>14219.817256884686</v>
      </c>
      <c r="H20" s="76">
        <v>57.638900756835938</v>
      </c>
      <c r="I20" s="76">
        <v>42.361099243164063</v>
      </c>
      <c r="J20" s="76">
        <f t="shared" si="1"/>
        <v>100</v>
      </c>
      <c r="K20" s="77"/>
      <c r="L20" s="78">
        <f>VLOOKUP($C20,'Fig 3.2.2'!$C:$Z,8,0)</f>
        <v>18054.533231497437</v>
      </c>
      <c r="M20" s="79">
        <v>97.692581176757813</v>
      </c>
      <c r="N20" s="79">
        <v>2.3074207305908203</v>
      </c>
      <c r="O20" s="76">
        <f t="shared" si="2"/>
        <v>100.00000190734863</v>
      </c>
    </row>
    <row r="21" spans="1:15" x14ac:dyDescent="0.3">
      <c r="A21" s="39" t="s">
        <v>46</v>
      </c>
      <c r="B21" s="39" t="s">
        <v>19</v>
      </c>
      <c r="C21" s="39" t="s">
        <v>55</v>
      </c>
      <c r="D21" s="39" t="s">
        <v>202</v>
      </c>
      <c r="E21" s="25">
        <f t="shared" si="0"/>
        <v>4202.3290049902353</v>
      </c>
      <c r="F21" s="74"/>
      <c r="G21" s="75">
        <f>VLOOKUP($C21,'Fig 3.2.2'!$C:$Z,5,0)</f>
        <v>1272.7203254502062</v>
      </c>
      <c r="H21" s="76">
        <v>48.854267120361328</v>
      </c>
      <c r="I21" s="76">
        <v>51.145732879638672</v>
      </c>
      <c r="J21" s="76">
        <f t="shared" si="1"/>
        <v>100</v>
      </c>
      <c r="K21" s="77"/>
      <c r="L21" s="78">
        <f>VLOOKUP($C21,'Fig 3.2.2'!$C:$Z,8,0)</f>
        <v>2929.6086795400292</v>
      </c>
      <c r="M21" s="79">
        <v>97.359359741210938</v>
      </c>
      <c r="N21" s="79">
        <v>2.6406407356262207</v>
      </c>
      <c r="O21" s="76">
        <f t="shared" si="2"/>
        <v>100.00000047683716</v>
      </c>
    </row>
    <row r="22" spans="1:15" x14ac:dyDescent="0.3">
      <c r="A22" s="39" t="s">
        <v>46</v>
      </c>
      <c r="B22" s="39" t="s">
        <v>19</v>
      </c>
      <c r="C22" s="39" t="s">
        <v>56</v>
      </c>
      <c r="D22" s="39" t="s">
        <v>202</v>
      </c>
      <c r="E22" s="25">
        <f t="shared" si="0"/>
        <v>80723.58066520578</v>
      </c>
      <c r="F22" s="74"/>
      <c r="G22" s="75">
        <f>VLOOKUP($C22,'Fig 3.2.2'!$C:$Z,5,0)</f>
        <v>28412.918099946328</v>
      </c>
      <c r="H22" s="76">
        <v>64.068183898925781</v>
      </c>
      <c r="I22" s="76">
        <v>35.931816101074219</v>
      </c>
      <c r="J22" s="76">
        <f t="shared" si="1"/>
        <v>100</v>
      </c>
      <c r="K22" s="77"/>
      <c r="L22" s="78">
        <f>VLOOKUP($C22,'Fig 3.2.2'!$C:$Z,8,0)</f>
        <v>52310.662565259452</v>
      </c>
      <c r="M22" s="79">
        <v>99.5086669921875</v>
      </c>
      <c r="N22" s="79">
        <v>0.49133285880088806</v>
      </c>
      <c r="O22" s="76">
        <f t="shared" si="2"/>
        <v>99.999999850988388</v>
      </c>
    </row>
    <row r="23" spans="1:15" x14ac:dyDescent="0.3">
      <c r="A23" s="39" t="s">
        <v>46</v>
      </c>
      <c r="B23" s="39" t="s">
        <v>19</v>
      </c>
      <c r="C23" s="39" t="s">
        <v>57</v>
      </c>
      <c r="D23" s="39" t="s">
        <v>203</v>
      </c>
      <c r="E23" s="25">
        <f t="shared" si="0"/>
        <v>272617.27001792734</v>
      </c>
      <c r="F23" s="74"/>
      <c r="G23" s="75">
        <f>VLOOKUP($C23,'Fig 3.2.2'!$C:$Z,5,0)</f>
        <v>55187.368835907342</v>
      </c>
      <c r="H23" s="76">
        <v>70.624954223632813</v>
      </c>
      <c r="I23" s="76">
        <v>29.375041961669922</v>
      </c>
      <c r="J23" s="76">
        <f t="shared" si="1"/>
        <v>99.999996185302734</v>
      </c>
      <c r="K23" s="77"/>
      <c r="L23" s="78">
        <f>VLOOKUP($C23,'Fig 3.2.2'!$C:$Z,8,0)</f>
        <v>217429.90118202</v>
      </c>
      <c r="M23" s="79">
        <v>98.800331115722656</v>
      </c>
      <c r="N23" s="79">
        <v>1.1996719837188721</v>
      </c>
      <c r="O23" s="76">
        <f t="shared" si="2"/>
        <v>100.00000309944153</v>
      </c>
    </row>
    <row r="24" spans="1:15" x14ac:dyDescent="0.3">
      <c r="A24" s="39" t="s">
        <v>46</v>
      </c>
      <c r="B24" s="39" t="s">
        <v>19</v>
      </c>
      <c r="C24" s="39" t="s">
        <v>58</v>
      </c>
      <c r="D24" s="39" t="s">
        <v>203</v>
      </c>
      <c r="E24" s="25">
        <f t="shared" si="0"/>
        <v>22902.505612324396</v>
      </c>
      <c r="F24" s="74"/>
      <c r="G24" s="75">
        <f>VLOOKUP($C24,'Fig 3.2.2'!$C:$Z,5,0)</f>
        <v>18141.03028865845</v>
      </c>
      <c r="H24" s="76">
        <v>78.418869018554688</v>
      </c>
      <c r="I24" s="76">
        <v>21.581132888793945</v>
      </c>
      <c r="J24" s="76">
        <f t="shared" si="1"/>
        <v>100.00000190734863</v>
      </c>
      <c r="K24" s="77"/>
      <c r="L24" s="78">
        <f>VLOOKUP($C24,'Fig 3.2.2'!$C:$Z,8,0)</f>
        <v>4761.4753236659462</v>
      </c>
      <c r="M24" s="79">
        <v>97.20758056640625</v>
      </c>
      <c r="N24" s="79">
        <v>2.7924184799194336</v>
      </c>
      <c r="O24" s="76">
        <f t="shared" si="2"/>
        <v>99.999999046325684</v>
      </c>
    </row>
    <row r="25" spans="1:15" x14ac:dyDescent="0.3">
      <c r="A25" s="39" t="s">
        <v>59</v>
      </c>
      <c r="B25" s="39" t="s">
        <v>20</v>
      </c>
      <c r="C25" s="39" t="s">
        <v>60</v>
      </c>
      <c r="D25" s="39" t="s">
        <v>202</v>
      </c>
      <c r="E25" s="25">
        <f t="shared" si="0"/>
        <v>34518.449986839354</v>
      </c>
      <c r="F25" s="74"/>
      <c r="G25" s="75">
        <f>VLOOKUP($C25,'Fig 3.2.2'!$C:$Z,5,0)</f>
        <v>33638.73332074489</v>
      </c>
      <c r="H25" s="76">
        <v>2.8485763072967529</v>
      </c>
      <c r="I25" s="76">
        <v>97.151420593261719</v>
      </c>
      <c r="J25" s="76">
        <f t="shared" si="1"/>
        <v>99.999996900558472</v>
      </c>
      <c r="K25" s="77"/>
      <c r="L25" s="78">
        <f>VLOOKUP($C25,'Fig 3.2.2'!$C:$Z,8,0)</f>
        <v>879.7166660944622</v>
      </c>
      <c r="M25" s="79">
        <v>89.390525817871094</v>
      </c>
      <c r="N25" s="79">
        <v>10.609476089477539</v>
      </c>
      <c r="O25" s="76">
        <f t="shared" si="2"/>
        <v>100.00000190734863</v>
      </c>
    </row>
    <row r="26" spans="1:15" x14ac:dyDescent="0.3">
      <c r="A26" s="39" t="s">
        <v>59</v>
      </c>
      <c r="B26" s="39" t="s">
        <v>20</v>
      </c>
      <c r="C26" s="39" t="s">
        <v>61</v>
      </c>
      <c r="D26" s="39" t="s">
        <v>203</v>
      </c>
      <c r="E26" s="25">
        <f t="shared" si="0"/>
        <v>64474.472840858485</v>
      </c>
      <c r="F26" s="74"/>
      <c r="G26" s="75">
        <f>VLOOKUP($C26,'Fig 3.2.2'!$C:$Z,5,0)</f>
        <v>62801.55859731268</v>
      </c>
      <c r="H26" s="76">
        <v>3.8516595363616943</v>
      </c>
      <c r="I26" s="76">
        <v>96.148338317871094</v>
      </c>
      <c r="J26" s="76">
        <f t="shared" si="1"/>
        <v>99.999997854232788</v>
      </c>
      <c r="K26" s="77"/>
      <c r="L26" s="78">
        <f>VLOOKUP($C26,'Fig 3.2.2'!$C:$Z,8,0)</f>
        <v>1672.9142435458027</v>
      </c>
      <c r="M26" s="79">
        <v>94.797660827636719</v>
      </c>
      <c r="N26" s="79">
        <v>5.2023372650146484</v>
      </c>
      <c r="O26" s="76">
        <f t="shared" si="2"/>
        <v>99.999998092651367</v>
      </c>
    </row>
    <row r="27" spans="1:15" x14ac:dyDescent="0.3">
      <c r="A27" s="39" t="s">
        <v>59</v>
      </c>
      <c r="B27" s="39" t="s">
        <v>20</v>
      </c>
      <c r="C27" s="39" t="s">
        <v>62</v>
      </c>
      <c r="D27" s="39" t="s">
        <v>202</v>
      </c>
      <c r="E27" s="25">
        <f t="shared" si="0"/>
        <v>112019.344193172</v>
      </c>
      <c r="F27" s="74"/>
      <c r="G27" s="75">
        <f>VLOOKUP($C27,'Fig 3.2.2'!$C:$Z,5,0)</f>
        <v>110097.09149870496</v>
      </c>
      <c r="H27" s="76">
        <v>4.0294690132141113</v>
      </c>
      <c r="I27" s="76">
        <v>95.970527648925781</v>
      </c>
      <c r="J27" s="76">
        <f t="shared" si="1"/>
        <v>99.999996662139893</v>
      </c>
      <c r="K27" s="77"/>
      <c r="L27" s="78">
        <f>VLOOKUP($C27,'Fig 3.2.2'!$C:$Z,8,0)</f>
        <v>1922.2526944670446</v>
      </c>
      <c r="M27" s="79">
        <v>91.126144409179688</v>
      </c>
      <c r="N27" s="79">
        <v>8.8738574981689453</v>
      </c>
      <c r="O27" s="76">
        <f t="shared" si="2"/>
        <v>100.00000190734863</v>
      </c>
    </row>
    <row r="28" spans="1:15" x14ac:dyDescent="0.3">
      <c r="A28" s="39" t="s">
        <v>59</v>
      </c>
      <c r="B28" s="39" t="s">
        <v>20</v>
      </c>
      <c r="C28" s="39" t="s">
        <v>63</v>
      </c>
      <c r="D28" s="39" t="s">
        <v>203</v>
      </c>
      <c r="E28" s="25">
        <f t="shared" si="0"/>
        <v>26868.991355894374</v>
      </c>
      <c r="F28" s="74"/>
      <c r="G28" s="75">
        <f>VLOOKUP($C28,'Fig 3.2.2'!$C:$Z,5,0)</f>
        <v>25824.934912990902</v>
      </c>
      <c r="H28" s="76">
        <v>3.903249979019165</v>
      </c>
      <c r="I28" s="76">
        <v>96.096748352050781</v>
      </c>
      <c r="J28" s="76">
        <f t="shared" si="1"/>
        <v>99.999998331069946</v>
      </c>
      <c r="K28" s="77"/>
      <c r="L28" s="78">
        <f>VLOOKUP($C28,'Fig 3.2.2'!$C:$Z,8,0)</f>
        <v>1044.0564429034707</v>
      </c>
      <c r="M28" s="79">
        <v>95.826385498046875</v>
      </c>
      <c r="N28" s="79">
        <v>4.173612117767334</v>
      </c>
      <c r="O28" s="76">
        <f t="shared" si="2"/>
        <v>99.999997615814209</v>
      </c>
    </row>
    <row r="29" spans="1:15" x14ac:dyDescent="0.3">
      <c r="A29" s="39" t="s">
        <v>59</v>
      </c>
      <c r="B29" s="39" t="s">
        <v>20</v>
      </c>
      <c r="C29" s="39" t="s">
        <v>64</v>
      </c>
      <c r="D29" s="39" t="s">
        <v>202</v>
      </c>
      <c r="E29" s="25">
        <f t="shared" si="0"/>
        <v>89713.093186286744</v>
      </c>
      <c r="F29" s="74"/>
      <c r="G29" s="75">
        <f>VLOOKUP($C29,'Fig 3.2.2'!$C:$Z,5,0)</f>
        <v>87662.571853282687</v>
      </c>
      <c r="H29" s="76">
        <v>9.0309944152832031</v>
      </c>
      <c r="I29" s="76">
        <v>90.969009399414063</v>
      </c>
      <c r="J29" s="76">
        <f t="shared" si="1"/>
        <v>100.00000381469727</v>
      </c>
      <c r="K29" s="77"/>
      <c r="L29" s="78">
        <f>VLOOKUP($C29,'Fig 3.2.2'!$C:$Z,8,0)</f>
        <v>2050.5213330040633</v>
      </c>
      <c r="M29" s="79">
        <v>98.454536437988281</v>
      </c>
      <c r="N29" s="79">
        <v>1.5454646348953247</v>
      </c>
      <c r="O29" s="76">
        <f t="shared" si="2"/>
        <v>100.00000107288361</v>
      </c>
    </row>
    <row r="30" spans="1:15" x14ac:dyDescent="0.3">
      <c r="A30" s="39" t="s">
        <v>59</v>
      </c>
      <c r="B30" s="39" t="s">
        <v>20</v>
      </c>
      <c r="C30" s="39" t="s">
        <v>65</v>
      </c>
      <c r="D30" s="39" t="s">
        <v>203</v>
      </c>
      <c r="E30" s="25">
        <f t="shared" si="0"/>
        <v>44941.140503521565</v>
      </c>
      <c r="F30" s="74"/>
      <c r="G30" s="75">
        <f>VLOOKUP($C30,'Fig 3.2.2'!$C:$Z,5,0)</f>
        <v>42436.992574312993</v>
      </c>
      <c r="H30" s="76">
        <v>3.1951332092285156</v>
      </c>
      <c r="I30" s="76">
        <v>96.804862976074219</v>
      </c>
      <c r="J30" s="76">
        <f t="shared" si="1"/>
        <v>99.999996185302734</v>
      </c>
      <c r="K30" s="77"/>
      <c r="L30" s="78">
        <f>VLOOKUP($C30,'Fig 3.2.2'!$C:$Z,8,0)</f>
        <v>2504.147929208571</v>
      </c>
      <c r="M30" s="79">
        <v>91.064201354980469</v>
      </c>
      <c r="N30" s="79">
        <v>8.9357948303222656</v>
      </c>
      <c r="O30" s="76">
        <f t="shared" si="2"/>
        <v>99.999996185302734</v>
      </c>
    </row>
    <row r="31" spans="1:15" x14ac:dyDescent="0.3">
      <c r="A31" s="39" t="s">
        <v>59</v>
      </c>
      <c r="B31" s="39" t="s">
        <v>20</v>
      </c>
      <c r="C31" s="39" t="s">
        <v>66</v>
      </c>
      <c r="D31" s="39" t="s">
        <v>203</v>
      </c>
      <c r="E31" s="25">
        <f t="shared" si="0"/>
        <v>96894.619538814586</v>
      </c>
      <c r="F31" s="74"/>
      <c r="G31" s="75">
        <f>VLOOKUP($C31,'Fig 3.2.2'!$C:$Z,5,0)</f>
        <v>93209.361852264119</v>
      </c>
      <c r="H31" s="76">
        <v>8.6463632583618164</v>
      </c>
      <c r="I31" s="76">
        <v>91.3536376953125</v>
      </c>
      <c r="J31" s="76">
        <f t="shared" si="1"/>
        <v>100.00000095367432</v>
      </c>
      <c r="K31" s="77"/>
      <c r="L31" s="78">
        <f>VLOOKUP($C31,'Fig 3.2.2'!$C:$Z,8,0)</f>
        <v>3685.2576865504734</v>
      </c>
      <c r="M31" s="79">
        <v>88.377021789550781</v>
      </c>
      <c r="N31" s="79">
        <v>11.622978210449219</v>
      </c>
      <c r="O31" s="76">
        <f t="shared" si="2"/>
        <v>100</v>
      </c>
    </row>
    <row r="32" spans="1:15" x14ac:dyDescent="0.3">
      <c r="A32" s="39" t="s">
        <v>46</v>
      </c>
      <c r="B32" s="39" t="s">
        <v>21</v>
      </c>
      <c r="C32" s="39" t="s">
        <v>67</v>
      </c>
      <c r="D32" s="39" t="s">
        <v>203</v>
      </c>
      <c r="E32" s="25">
        <f t="shared" si="0"/>
        <v>29967.231302975899</v>
      </c>
      <c r="F32" s="74"/>
      <c r="G32" s="75">
        <f>VLOOKUP($C32,'Fig 3.2.2'!$C:$Z,5,0)</f>
        <v>25598.785000646956</v>
      </c>
      <c r="H32" s="76">
        <v>48.805492401123047</v>
      </c>
      <c r="I32" s="76">
        <v>51.194507598876953</v>
      </c>
      <c r="J32" s="76">
        <f t="shared" si="1"/>
        <v>100</v>
      </c>
      <c r="K32" s="77"/>
      <c r="L32" s="78">
        <f>VLOOKUP($C32,'Fig 3.2.2'!$C:$Z,8,0)</f>
        <v>4368.4463023289418</v>
      </c>
      <c r="M32" s="79">
        <v>69.940467834472656</v>
      </c>
      <c r="N32" s="79">
        <v>30.059532165527344</v>
      </c>
      <c r="O32" s="76">
        <f t="shared" si="2"/>
        <v>100</v>
      </c>
    </row>
    <row r="33" spans="1:15" x14ac:dyDescent="0.3">
      <c r="A33" s="39" t="s">
        <v>46</v>
      </c>
      <c r="B33" s="39" t="s">
        <v>21</v>
      </c>
      <c r="C33" s="39" t="s">
        <v>68</v>
      </c>
      <c r="D33" s="39" t="s">
        <v>202</v>
      </c>
      <c r="E33" s="25">
        <f t="shared" si="0"/>
        <v>58778.856332964235</v>
      </c>
      <c r="F33" s="74"/>
      <c r="G33" s="75">
        <f>VLOOKUP($C33,'Fig 3.2.2'!$C:$Z,5,0)</f>
        <v>25527.344375060155</v>
      </c>
      <c r="H33" s="76">
        <v>45.636741638183594</v>
      </c>
      <c r="I33" s="76">
        <v>54.363258361816406</v>
      </c>
      <c r="J33" s="76">
        <f t="shared" si="1"/>
        <v>100</v>
      </c>
      <c r="K33" s="77"/>
      <c r="L33" s="78">
        <f>VLOOKUP($C33,'Fig 3.2.2'!$C:$Z,8,0)</f>
        <v>33251.511957904077</v>
      </c>
      <c r="M33" s="79">
        <v>63.543025970458984</v>
      </c>
      <c r="N33" s="79">
        <v>36.456974029541016</v>
      </c>
      <c r="O33" s="76">
        <f t="shared" si="2"/>
        <v>100</v>
      </c>
    </row>
    <row r="34" spans="1:15" x14ac:dyDescent="0.3">
      <c r="A34" s="39" t="s">
        <v>46</v>
      </c>
      <c r="B34" s="39" t="s">
        <v>21</v>
      </c>
      <c r="C34" s="39" t="s">
        <v>69</v>
      </c>
      <c r="D34" s="39" t="s">
        <v>203</v>
      </c>
      <c r="E34" s="25">
        <f t="shared" si="0"/>
        <v>59078.486308120031</v>
      </c>
      <c r="F34" s="74"/>
      <c r="G34" s="75">
        <f>VLOOKUP($C34,'Fig 3.2.2'!$C:$Z,5,0)</f>
        <v>37036.76752510896</v>
      </c>
      <c r="H34" s="76">
        <v>78.663917541503906</v>
      </c>
      <c r="I34" s="76">
        <v>21.336084365844727</v>
      </c>
      <c r="J34" s="76">
        <f t="shared" si="1"/>
        <v>100.00000190734863</v>
      </c>
      <c r="K34" s="77"/>
      <c r="L34" s="78">
        <f>VLOOKUP($C34,'Fig 3.2.2'!$C:$Z,8,0)</f>
        <v>22041.718783011071</v>
      </c>
      <c r="M34" s="79">
        <v>80.955329895019531</v>
      </c>
      <c r="N34" s="79">
        <v>19.044670104980469</v>
      </c>
      <c r="O34" s="76">
        <f t="shared" si="2"/>
        <v>100</v>
      </c>
    </row>
    <row r="35" spans="1:15" x14ac:dyDescent="0.3">
      <c r="A35" s="39" t="s">
        <v>46</v>
      </c>
      <c r="B35" s="39" t="s">
        <v>21</v>
      </c>
      <c r="C35" s="39" t="s">
        <v>70</v>
      </c>
      <c r="D35" s="39" t="s">
        <v>203</v>
      </c>
      <c r="E35" s="25">
        <f t="shared" si="0"/>
        <v>36341.850559886167</v>
      </c>
      <c r="F35" s="74"/>
      <c r="G35" s="75">
        <f>VLOOKUP($C35,'Fig 3.2.2'!$C:$Z,5,0)</f>
        <v>35267.299869427625</v>
      </c>
      <c r="H35" s="76">
        <v>19.759944915771484</v>
      </c>
      <c r="I35" s="76">
        <v>80.24005126953125</v>
      </c>
      <c r="J35" s="76">
        <f t="shared" si="1"/>
        <v>99.999996185302734</v>
      </c>
      <c r="K35" s="77"/>
      <c r="L35" s="78">
        <f>VLOOKUP($C35,'Fig 3.2.2'!$C:$Z,8,0)</f>
        <v>1074.5506904585407</v>
      </c>
      <c r="M35" s="79">
        <v>62.045814514160156</v>
      </c>
      <c r="N35" s="79">
        <v>37.954185485839844</v>
      </c>
      <c r="O35" s="76">
        <f t="shared" si="2"/>
        <v>100</v>
      </c>
    </row>
    <row r="36" spans="1:15" ht="20.399999999999999" x14ac:dyDescent="0.3">
      <c r="A36" s="39" t="s">
        <v>46</v>
      </c>
      <c r="B36" s="39" t="s">
        <v>21</v>
      </c>
      <c r="C36" s="39" t="s">
        <v>71</v>
      </c>
      <c r="D36" s="39" t="s">
        <v>203</v>
      </c>
      <c r="E36" s="25">
        <f t="shared" si="0"/>
        <v>93713.428542167763</v>
      </c>
      <c r="F36" s="74"/>
      <c r="G36" s="75">
        <f>VLOOKUP($C36,'Fig 3.2.2'!$C:$Z,5,0)</f>
        <v>86990.838615799483</v>
      </c>
      <c r="H36" s="76">
        <v>69.640556335449219</v>
      </c>
      <c r="I36" s="76">
        <v>30.359445571899414</v>
      </c>
      <c r="J36" s="76">
        <f t="shared" si="1"/>
        <v>100.00000190734863</v>
      </c>
      <c r="K36" s="77"/>
      <c r="L36" s="78">
        <f>VLOOKUP($C36,'Fig 3.2.2'!$C:$Z,8,0)</f>
        <v>6722.5899263682813</v>
      </c>
      <c r="M36" s="79">
        <v>86.042961120605469</v>
      </c>
      <c r="N36" s="79">
        <v>13.957039833068848</v>
      </c>
      <c r="O36" s="76">
        <f t="shared" si="2"/>
        <v>100.00000095367432</v>
      </c>
    </row>
    <row r="37" spans="1:15" x14ac:dyDescent="0.3">
      <c r="A37" s="39" t="s">
        <v>46</v>
      </c>
      <c r="B37" s="39" t="s">
        <v>21</v>
      </c>
      <c r="C37" s="39" t="s">
        <v>72</v>
      </c>
      <c r="D37" s="39" t="s">
        <v>202</v>
      </c>
      <c r="E37" s="25">
        <f t="shared" si="0"/>
        <v>66390.28416547949</v>
      </c>
      <c r="F37" s="74"/>
      <c r="G37" s="75">
        <f>VLOOKUP($C37,'Fig 3.2.2'!$C:$Z,5,0)</f>
        <v>56452.578629577067</v>
      </c>
      <c r="H37" s="76">
        <v>33.655063629150391</v>
      </c>
      <c r="I37" s="76">
        <v>66.344932556152344</v>
      </c>
      <c r="J37" s="76">
        <f t="shared" si="1"/>
        <v>99.999996185302734</v>
      </c>
      <c r="K37" s="77"/>
      <c r="L37" s="78">
        <f>VLOOKUP($C37,'Fig 3.2.2'!$C:$Z,8,0)</f>
        <v>9937.7055359024216</v>
      </c>
      <c r="M37" s="79">
        <v>92.440803527832031</v>
      </c>
      <c r="N37" s="79">
        <v>7.5591940879821777</v>
      </c>
      <c r="O37" s="76">
        <f t="shared" si="2"/>
        <v>99.999997615814209</v>
      </c>
    </row>
    <row r="38" spans="1:15" x14ac:dyDescent="0.3">
      <c r="A38" s="39" t="s">
        <v>46</v>
      </c>
      <c r="B38" s="39" t="s">
        <v>21</v>
      </c>
      <c r="C38" s="39" t="s">
        <v>73</v>
      </c>
      <c r="D38" s="39" t="s">
        <v>202</v>
      </c>
      <c r="E38" s="25">
        <f t="shared" si="0"/>
        <v>73681.61717295993</v>
      </c>
      <c r="F38" s="74"/>
      <c r="G38" s="75">
        <f>VLOOKUP($C38,'Fig 3.2.2'!$C:$Z,5,0)</f>
        <v>50718.520867288047</v>
      </c>
      <c r="H38" s="76">
        <v>52.055179595947266</v>
      </c>
      <c r="I38" s="76">
        <v>47.944820404052734</v>
      </c>
      <c r="J38" s="76">
        <f t="shared" si="1"/>
        <v>100</v>
      </c>
      <c r="K38" s="77"/>
      <c r="L38" s="78">
        <f>VLOOKUP($C38,'Fig 3.2.2'!$C:$Z,8,0)</f>
        <v>22963.096305671887</v>
      </c>
      <c r="M38" s="79">
        <v>87.9019775390625</v>
      </c>
      <c r="N38" s="79">
        <v>12.098026275634766</v>
      </c>
      <c r="O38" s="76">
        <f t="shared" si="2"/>
        <v>100.00000381469727</v>
      </c>
    </row>
    <row r="39" spans="1:15" x14ac:dyDescent="0.3">
      <c r="A39" s="39" t="s">
        <v>46</v>
      </c>
      <c r="B39" s="39" t="s">
        <v>21</v>
      </c>
      <c r="C39" s="39" t="s">
        <v>74</v>
      </c>
      <c r="D39" s="39" t="s">
        <v>203</v>
      </c>
      <c r="E39" s="25">
        <f t="shared" si="0"/>
        <v>51552.120100653781</v>
      </c>
      <c r="F39" s="74"/>
      <c r="G39" s="75">
        <f>VLOOKUP($C39,'Fig 3.2.2'!$C:$Z,5,0)</f>
        <v>38412.99099811045</v>
      </c>
      <c r="H39" s="76">
        <v>69.133659362792969</v>
      </c>
      <c r="I39" s="76">
        <v>30.866342544555664</v>
      </c>
      <c r="J39" s="76">
        <f t="shared" si="1"/>
        <v>100.00000190734863</v>
      </c>
      <c r="K39" s="77"/>
      <c r="L39" s="78">
        <f>VLOOKUP($C39,'Fig 3.2.2'!$C:$Z,8,0)</f>
        <v>13139.129102543329</v>
      </c>
      <c r="M39" s="79">
        <v>99.411056518554688</v>
      </c>
      <c r="N39" s="79">
        <v>0.5889439582824707</v>
      </c>
      <c r="O39" s="76">
        <f t="shared" si="2"/>
        <v>100.00000047683716</v>
      </c>
    </row>
    <row r="40" spans="1:15" x14ac:dyDescent="0.3">
      <c r="A40" s="39" t="s">
        <v>59</v>
      </c>
      <c r="B40" s="39" t="s">
        <v>22</v>
      </c>
      <c r="C40" s="39" t="s">
        <v>75</v>
      </c>
      <c r="D40" s="39" t="s">
        <v>202</v>
      </c>
      <c r="E40" s="25">
        <f t="shared" si="0"/>
        <v>115927.35468424327</v>
      </c>
      <c r="F40" s="74"/>
      <c r="G40" s="75">
        <f>VLOOKUP($C40,'Fig 3.2.2'!$C:$Z,5,0)</f>
        <v>113512.7592534811</v>
      </c>
      <c r="H40" s="76">
        <v>8.2099685668945313</v>
      </c>
      <c r="I40" s="76">
        <v>91.790031433105469</v>
      </c>
      <c r="J40" s="76">
        <f t="shared" si="1"/>
        <v>100</v>
      </c>
      <c r="K40" s="77"/>
      <c r="L40" s="78">
        <f>VLOOKUP($C40,'Fig 3.2.2'!$C:$Z,8,0)</f>
        <v>2414.595430762171</v>
      </c>
      <c r="M40" s="79">
        <v>96.004722595214844</v>
      </c>
      <c r="N40" s="79">
        <v>3.9952743053436279</v>
      </c>
      <c r="O40" s="76">
        <f t="shared" si="2"/>
        <v>99.999996900558472</v>
      </c>
    </row>
    <row r="41" spans="1:15" x14ac:dyDescent="0.3">
      <c r="A41" s="39" t="s">
        <v>59</v>
      </c>
      <c r="B41" s="39" t="s">
        <v>22</v>
      </c>
      <c r="C41" s="39" t="s">
        <v>76</v>
      </c>
      <c r="D41" s="39" t="s">
        <v>202</v>
      </c>
      <c r="E41" s="25">
        <f t="shared" si="0"/>
        <v>59981.845338418025</v>
      </c>
      <c r="F41" s="74"/>
      <c r="G41" s="75">
        <f>VLOOKUP($C41,'Fig 3.2.2'!$C:$Z,5,0)</f>
        <v>55138.263584123</v>
      </c>
      <c r="H41" s="76">
        <v>4.1030759811401367</v>
      </c>
      <c r="I41" s="76">
        <v>95.896926879882813</v>
      </c>
      <c r="J41" s="76">
        <f t="shared" si="1"/>
        <v>100.00000286102295</v>
      </c>
      <c r="K41" s="77"/>
      <c r="L41" s="78">
        <f>VLOOKUP($C41,'Fig 3.2.2'!$C:$Z,8,0)</f>
        <v>4843.5817542950263</v>
      </c>
      <c r="M41" s="79">
        <v>95.661064147949219</v>
      </c>
      <c r="N41" s="79">
        <v>4.3389320373535156</v>
      </c>
      <c r="O41" s="76">
        <f t="shared" si="2"/>
        <v>99.999996185302734</v>
      </c>
    </row>
    <row r="42" spans="1:15" x14ac:dyDescent="0.3">
      <c r="A42" s="39" t="s">
        <v>59</v>
      </c>
      <c r="B42" s="39" t="s">
        <v>22</v>
      </c>
      <c r="C42" s="39" t="s">
        <v>77</v>
      </c>
      <c r="D42" s="39" t="s">
        <v>202</v>
      </c>
      <c r="E42" s="25">
        <f t="shared" si="0"/>
        <v>46291.492581552819</v>
      </c>
      <c r="F42" s="74"/>
      <c r="G42" s="75">
        <f>VLOOKUP($C42,'Fig 3.2.2'!$C:$Z,5,0)</f>
        <v>28863.797480602312</v>
      </c>
      <c r="H42" s="76">
        <v>22.451210021972656</v>
      </c>
      <c r="I42" s="76">
        <v>77.548789978027344</v>
      </c>
      <c r="J42" s="76">
        <f t="shared" si="1"/>
        <v>100</v>
      </c>
      <c r="K42" s="77"/>
      <c r="L42" s="78">
        <f>VLOOKUP($C42,'Fig 3.2.2'!$C:$Z,8,0)</f>
        <v>17427.695100950506</v>
      </c>
      <c r="M42" s="79">
        <v>94.743133544921875</v>
      </c>
      <c r="N42" s="79">
        <v>5.2568645477294922</v>
      </c>
      <c r="O42" s="76">
        <f t="shared" si="2"/>
        <v>99.999998092651367</v>
      </c>
    </row>
    <row r="43" spans="1:15" x14ac:dyDescent="0.3">
      <c r="A43" s="39" t="s">
        <v>59</v>
      </c>
      <c r="B43" s="39" t="s">
        <v>22</v>
      </c>
      <c r="C43" s="39" t="s">
        <v>78</v>
      </c>
      <c r="D43" s="39" t="s">
        <v>202</v>
      </c>
      <c r="E43" s="25">
        <f t="shared" si="0"/>
        <v>119014.21687436597</v>
      </c>
      <c r="F43" s="74"/>
      <c r="G43" s="75">
        <f>VLOOKUP($C43,'Fig 3.2.2'!$C:$Z,5,0)</f>
        <v>85687.160697799642</v>
      </c>
      <c r="H43" s="76">
        <v>13.717008590698242</v>
      </c>
      <c r="I43" s="76">
        <v>86.282989501953125</v>
      </c>
      <c r="J43" s="76">
        <f t="shared" si="1"/>
        <v>99.999998092651367</v>
      </c>
      <c r="K43" s="77"/>
      <c r="L43" s="78">
        <f>VLOOKUP($C43,'Fig 3.2.2'!$C:$Z,8,0)</f>
        <v>33327.05617656633</v>
      </c>
      <c r="M43" s="79">
        <v>95.674873352050781</v>
      </c>
      <c r="N43" s="79">
        <v>4.3251242637634277</v>
      </c>
      <c r="O43" s="76">
        <f t="shared" si="2"/>
        <v>99.999997615814209</v>
      </c>
    </row>
    <row r="44" spans="1:15" x14ac:dyDescent="0.3">
      <c r="A44" s="39" t="s">
        <v>59</v>
      </c>
      <c r="B44" s="39" t="s">
        <v>22</v>
      </c>
      <c r="C44" s="39" t="s">
        <v>79</v>
      </c>
      <c r="D44" s="39" t="s">
        <v>202</v>
      </c>
      <c r="E44" s="25">
        <f t="shared" si="0"/>
        <v>102110.71205663249</v>
      </c>
      <c r="F44" s="74"/>
      <c r="G44" s="75">
        <f>VLOOKUP($C44,'Fig 3.2.2'!$C:$Z,5,0)</f>
        <v>94466.276400100425</v>
      </c>
      <c r="H44" s="76">
        <v>12.113699913024902</v>
      </c>
      <c r="I44" s="76">
        <v>87.886299133300781</v>
      </c>
      <c r="J44" s="76">
        <f t="shared" si="1"/>
        <v>99.999999046325684</v>
      </c>
      <c r="K44" s="77"/>
      <c r="L44" s="78">
        <f>VLOOKUP($C44,'Fig 3.2.2'!$C:$Z,8,0)</f>
        <v>7644.4356565320622</v>
      </c>
      <c r="M44" s="79">
        <v>92.119918823242188</v>
      </c>
      <c r="N44" s="79">
        <v>7.8800806999206543</v>
      </c>
      <c r="O44" s="76">
        <f t="shared" si="2"/>
        <v>99.999999523162842</v>
      </c>
    </row>
    <row r="45" spans="1:15" x14ac:dyDescent="0.3">
      <c r="A45" s="39" t="s">
        <v>59</v>
      </c>
      <c r="B45" s="39" t="s">
        <v>22</v>
      </c>
      <c r="C45" s="39" t="s">
        <v>80</v>
      </c>
      <c r="D45" s="39" t="s">
        <v>202</v>
      </c>
      <c r="E45" s="25">
        <f t="shared" si="0"/>
        <v>107207.49591518089</v>
      </c>
      <c r="F45" s="74"/>
      <c r="G45" s="75">
        <f>VLOOKUP($C45,'Fig 3.2.2'!$C:$Z,5,0)</f>
        <v>105085.56520376896</v>
      </c>
      <c r="H45" s="76">
        <v>20.477052688598633</v>
      </c>
      <c r="I45" s="76">
        <v>79.52294921875</v>
      </c>
      <c r="J45" s="76">
        <f t="shared" si="1"/>
        <v>100.00000190734863</v>
      </c>
      <c r="K45" s="77"/>
      <c r="L45" s="78">
        <f>VLOOKUP($C45,'Fig 3.2.2'!$C:$Z,8,0)</f>
        <v>2121.9307114119233</v>
      </c>
      <c r="M45" s="79">
        <v>87.132843017578125</v>
      </c>
      <c r="N45" s="79">
        <v>12.867154121398926</v>
      </c>
      <c r="O45" s="76">
        <f t="shared" si="2"/>
        <v>99.999997138977051</v>
      </c>
    </row>
    <row r="46" spans="1:15" x14ac:dyDescent="0.3">
      <c r="A46" s="39" t="s">
        <v>59</v>
      </c>
      <c r="B46" s="39" t="s">
        <v>22</v>
      </c>
      <c r="C46" s="39" t="s">
        <v>81</v>
      </c>
      <c r="D46" s="39" t="s">
        <v>202</v>
      </c>
      <c r="E46" s="25">
        <f t="shared" si="0"/>
        <v>106244.96988658309</v>
      </c>
      <c r="F46" s="74"/>
      <c r="G46" s="75">
        <f>VLOOKUP($C46,'Fig 3.2.2'!$C:$Z,5,0)</f>
        <v>104152.21793015355</v>
      </c>
      <c r="H46" s="76">
        <v>9.2426967620849609</v>
      </c>
      <c r="I46" s="76">
        <v>90.757301330566406</v>
      </c>
      <c r="J46" s="76">
        <f t="shared" si="1"/>
        <v>99.999998092651367</v>
      </c>
      <c r="K46" s="77"/>
      <c r="L46" s="78">
        <f>VLOOKUP($C46,'Fig 3.2.2'!$C:$Z,8,0)</f>
        <v>2092.7519564295321</v>
      </c>
      <c r="M46" s="79">
        <v>84.698204040527344</v>
      </c>
      <c r="N46" s="79">
        <v>15.301792144775391</v>
      </c>
      <c r="O46" s="76">
        <f t="shared" si="2"/>
        <v>99.999996185302734</v>
      </c>
    </row>
    <row r="47" spans="1:15" x14ac:dyDescent="0.3">
      <c r="A47" s="39" t="s">
        <v>59</v>
      </c>
      <c r="B47" s="39" t="s">
        <v>22</v>
      </c>
      <c r="C47" s="39" t="s">
        <v>82</v>
      </c>
      <c r="D47" s="39" t="s">
        <v>202</v>
      </c>
      <c r="E47" s="25">
        <f t="shared" si="0"/>
        <v>243958.83943324574</v>
      </c>
      <c r="F47" s="74"/>
      <c r="G47" s="75">
        <f>VLOOKUP($C47,'Fig 3.2.2'!$C:$Z,5,0)</f>
        <v>228145.45724172457</v>
      </c>
      <c r="H47" s="76">
        <v>25.606901168823242</v>
      </c>
      <c r="I47" s="76">
        <v>74.393096923828125</v>
      </c>
      <c r="J47" s="76">
        <f t="shared" si="1"/>
        <v>99.999998092651367</v>
      </c>
      <c r="K47" s="77"/>
      <c r="L47" s="78">
        <f>VLOOKUP($C47,'Fig 3.2.2'!$C:$Z,8,0)</f>
        <v>15813.382191521185</v>
      </c>
      <c r="M47" s="79">
        <v>88.350761413574219</v>
      </c>
      <c r="N47" s="79">
        <v>11.649238586425781</v>
      </c>
      <c r="O47" s="76">
        <f t="shared" si="2"/>
        <v>100</v>
      </c>
    </row>
    <row r="48" spans="1:15" x14ac:dyDescent="0.3">
      <c r="A48" s="39" t="s">
        <v>59</v>
      </c>
      <c r="B48" s="39" t="s">
        <v>22</v>
      </c>
      <c r="C48" s="39" t="s">
        <v>83</v>
      </c>
      <c r="D48" s="39" t="s">
        <v>202</v>
      </c>
      <c r="E48" s="25">
        <f t="shared" si="0"/>
        <v>67510.561913899961</v>
      </c>
      <c r="F48" s="74"/>
      <c r="G48" s="75">
        <f>VLOOKUP($C48,'Fig 3.2.2'!$C:$Z,5,0)</f>
        <v>57491.663738762494</v>
      </c>
      <c r="H48" s="76">
        <v>17.504783630371094</v>
      </c>
      <c r="I48" s="76">
        <v>82.495216369628906</v>
      </c>
      <c r="J48" s="76">
        <f t="shared" si="1"/>
        <v>100</v>
      </c>
      <c r="K48" s="77"/>
      <c r="L48" s="78">
        <f>VLOOKUP($C48,'Fig 3.2.2'!$C:$Z,8,0)</f>
        <v>10018.898175137467</v>
      </c>
      <c r="M48" s="79">
        <v>96.441184997558594</v>
      </c>
      <c r="N48" s="79">
        <v>3.5588157176971436</v>
      </c>
      <c r="O48" s="76">
        <f t="shared" si="2"/>
        <v>100.00000071525574</v>
      </c>
    </row>
    <row r="49" spans="1:15" x14ac:dyDescent="0.3">
      <c r="A49" s="39" t="s">
        <v>59</v>
      </c>
      <c r="B49" s="39" t="s">
        <v>22</v>
      </c>
      <c r="C49" s="39" t="s">
        <v>84</v>
      </c>
      <c r="D49" s="39" t="s">
        <v>202</v>
      </c>
      <c r="E49" s="25">
        <f t="shared" si="0"/>
        <v>45292.955808897947</v>
      </c>
      <c r="F49" s="74"/>
      <c r="G49" s="75">
        <f>VLOOKUP($C49,'Fig 3.2.2'!$C:$Z,5,0)</f>
        <v>44647.876074606131</v>
      </c>
      <c r="H49" s="76">
        <v>4.3010492324829102</v>
      </c>
      <c r="I49" s="76">
        <v>95.698951721191406</v>
      </c>
      <c r="J49" s="76">
        <f t="shared" si="1"/>
        <v>100.00000095367432</v>
      </c>
      <c r="K49" s="77"/>
      <c r="L49" s="78">
        <f>VLOOKUP($C49,'Fig 3.2.2'!$C:$Z,8,0)</f>
        <v>645.07973429181459</v>
      </c>
      <c r="M49" s="79">
        <v>82.725006103515625</v>
      </c>
      <c r="N49" s="79">
        <v>17.274991989135742</v>
      </c>
      <c r="O49" s="76">
        <f t="shared" si="2"/>
        <v>99.999998092651367</v>
      </c>
    </row>
    <row r="50" spans="1:15" x14ac:dyDescent="0.3">
      <c r="A50" s="39" t="s">
        <v>59</v>
      </c>
      <c r="B50" s="39" t="s">
        <v>22</v>
      </c>
      <c r="C50" s="39" t="s">
        <v>85</v>
      </c>
      <c r="D50" s="39" t="s">
        <v>202</v>
      </c>
      <c r="E50" s="25">
        <f t="shared" si="0"/>
        <v>46509.766927807039</v>
      </c>
      <c r="F50" s="74"/>
      <c r="G50" s="75">
        <f>VLOOKUP($C50,'Fig 3.2.2'!$C:$Z,5,0)</f>
        <v>44780.170480797598</v>
      </c>
      <c r="H50" s="76">
        <v>4.5538454055786133</v>
      </c>
      <c r="I50" s="76">
        <v>95.446151733398438</v>
      </c>
      <c r="J50" s="76">
        <f t="shared" si="1"/>
        <v>99.999997138977051</v>
      </c>
      <c r="K50" s="77"/>
      <c r="L50" s="78">
        <f>VLOOKUP($C50,'Fig 3.2.2'!$C:$Z,8,0)</f>
        <v>1729.596447009443</v>
      </c>
      <c r="M50" s="79">
        <v>79.859245300292969</v>
      </c>
      <c r="N50" s="79">
        <v>20.140754699707031</v>
      </c>
      <c r="O50" s="76">
        <f t="shared" si="2"/>
        <v>100</v>
      </c>
    </row>
    <row r="51" spans="1:15" x14ac:dyDescent="0.3">
      <c r="A51" s="39" t="s">
        <v>59</v>
      </c>
      <c r="B51" s="39" t="s">
        <v>23</v>
      </c>
      <c r="C51" s="39" t="s">
        <v>86</v>
      </c>
      <c r="D51" s="39" t="s">
        <v>202</v>
      </c>
      <c r="E51" s="25">
        <f t="shared" si="0"/>
        <v>41924.012774065013</v>
      </c>
      <c r="F51" s="74"/>
      <c r="G51" s="75">
        <f>VLOOKUP($C51,'Fig 3.2.2'!$C:$Z,5,0)</f>
        <v>23568.244768448792</v>
      </c>
      <c r="H51" s="76">
        <v>11.44853401184082</v>
      </c>
      <c r="I51" s="76">
        <v>88.551467895507813</v>
      </c>
      <c r="J51" s="76">
        <f t="shared" si="1"/>
        <v>100.00000190734863</v>
      </c>
      <c r="K51" s="77"/>
      <c r="L51" s="78">
        <f>VLOOKUP($C51,'Fig 3.2.2'!$C:$Z,8,0)</f>
        <v>18355.768005616221</v>
      </c>
      <c r="M51" s="79">
        <v>98.981285095214844</v>
      </c>
      <c r="N51" s="79">
        <v>1.0187172889709473</v>
      </c>
      <c r="O51" s="76">
        <f t="shared" si="2"/>
        <v>100.00000238418579</v>
      </c>
    </row>
    <row r="52" spans="1:15" x14ac:dyDescent="0.3">
      <c r="A52" s="39" t="s">
        <v>59</v>
      </c>
      <c r="B52" s="39" t="s">
        <v>23</v>
      </c>
      <c r="C52" s="39" t="s">
        <v>87</v>
      </c>
      <c r="D52" s="39" t="s">
        <v>202</v>
      </c>
      <c r="E52" s="25">
        <f t="shared" si="0"/>
        <v>117419.72713327128</v>
      </c>
      <c r="F52" s="74"/>
      <c r="G52" s="75">
        <f>VLOOKUP($C52,'Fig 3.2.2'!$C:$Z,5,0)</f>
        <v>64476.813542914169</v>
      </c>
      <c r="H52" s="76">
        <v>8.7640457153320313</v>
      </c>
      <c r="I52" s="76">
        <v>91.235954284667969</v>
      </c>
      <c r="J52" s="76">
        <f t="shared" si="1"/>
        <v>100</v>
      </c>
      <c r="K52" s="77"/>
      <c r="L52" s="78">
        <f>VLOOKUP($C52,'Fig 3.2.2'!$C:$Z,8,0)</f>
        <v>52942.913590357122</v>
      </c>
      <c r="M52" s="79">
        <v>98.30078125</v>
      </c>
      <c r="N52" s="79">
        <v>1.699215292930603</v>
      </c>
      <c r="O52" s="76">
        <f t="shared" si="2"/>
        <v>99.999996542930603</v>
      </c>
    </row>
    <row r="53" spans="1:15" x14ac:dyDescent="0.3">
      <c r="A53" s="39" t="s">
        <v>59</v>
      </c>
      <c r="B53" s="39" t="s">
        <v>23</v>
      </c>
      <c r="C53" s="39" t="s">
        <v>88</v>
      </c>
      <c r="D53" s="39" t="s">
        <v>202</v>
      </c>
      <c r="E53" s="25">
        <f t="shared" si="0"/>
        <v>79860.247294118191</v>
      </c>
      <c r="F53" s="74"/>
      <c r="G53" s="75">
        <f>VLOOKUP($C53,'Fig 3.2.2'!$C:$Z,5,0)</f>
        <v>25286.074221693583</v>
      </c>
      <c r="H53" s="76">
        <v>8.4483547210693359</v>
      </c>
      <c r="I53" s="76">
        <v>91.551643371582031</v>
      </c>
      <c r="J53" s="76">
        <f t="shared" si="1"/>
        <v>99.999998092651367</v>
      </c>
      <c r="K53" s="77"/>
      <c r="L53" s="78">
        <f>VLOOKUP($C53,'Fig 3.2.2'!$C:$Z,8,0)</f>
        <v>54574.173072424608</v>
      </c>
      <c r="M53" s="79">
        <v>86.834487915039063</v>
      </c>
      <c r="N53" s="79">
        <v>13.165510177612305</v>
      </c>
      <c r="O53" s="76">
        <f t="shared" si="2"/>
        <v>99.999998092651367</v>
      </c>
    </row>
    <row r="54" spans="1:15" x14ac:dyDescent="0.3">
      <c r="A54" s="39" t="s">
        <v>59</v>
      </c>
      <c r="B54" s="39" t="s">
        <v>23</v>
      </c>
      <c r="C54" s="39" t="s">
        <v>89</v>
      </c>
      <c r="D54" s="39" t="s">
        <v>202</v>
      </c>
      <c r="E54" s="25">
        <f t="shared" si="0"/>
        <v>84966.108277794439</v>
      </c>
      <c r="F54" s="74"/>
      <c r="G54" s="75">
        <f>VLOOKUP($C54,'Fig 3.2.2'!$C:$Z,5,0)</f>
        <v>6416.6775924908961</v>
      </c>
      <c r="H54" s="76">
        <v>15.98371696472168</v>
      </c>
      <c r="I54" s="76">
        <v>84.016281127929688</v>
      </c>
      <c r="J54" s="76">
        <f t="shared" si="1"/>
        <v>99.999998092651367</v>
      </c>
      <c r="K54" s="77"/>
      <c r="L54" s="78">
        <f>VLOOKUP($C54,'Fig 3.2.2'!$C:$Z,8,0)</f>
        <v>78549.430685303538</v>
      </c>
      <c r="M54" s="79">
        <v>82.002052307128906</v>
      </c>
      <c r="N54" s="79">
        <v>17.997949600219727</v>
      </c>
      <c r="O54" s="76">
        <f t="shared" si="2"/>
        <v>100.00000190734863</v>
      </c>
    </row>
    <row r="55" spans="1:15" x14ac:dyDescent="0.3">
      <c r="A55" s="39" t="s">
        <v>59</v>
      </c>
      <c r="B55" s="39" t="s">
        <v>23</v>
      </c>
      <c r="C55" s="39" t="s">
        <v>90</v>
      </c>
      <c r="D55" s="39" t="s">
        <v>202</v>
      </c>
      <c r="E55" s="25">
        <f t="shared" si="0"/>
        <v>49898.373682961697</v>
      </c>
      <c r="F55" s="74"/>
      <c r="G55" s="75">
        <f>VLOOKUP($C55,'Fig 3.2.2'!$C:$Z,5,0)</f>
        <v>33772.778762148926</v>
      </c>
      <c r="H55" s="76">
        <v>3.1229026317596436</v>
      </c>
      <c r="I55" s="76">
        <v>96.877098083496094</v>
      </c>
      <c r="J55" s="76">
        <f t="shared" si="1"/>
        <v>100.00000071525574</v>
      </c>
      <c r="K55" s="77"/>
      <c r="L55" s="78">
        <f>VLOOKUP($C55,'Fig 3.2.2'!$C:$Z,8,0)</f>
        <v>16125.594920812773</v>
      </c>
      <c r="M55" s="79">
        <v>96.758049011230469</v>
      </c>
      <c r="N55" s="79">
        <v>3.2419519424438477</v>
      </c>
      <c r="O55" s="76">
        <f t="shared" si="2"/>
        <v>100.00000095367432</v>
      </c>
    </row>
    <row r="56" spans="1:15" x14ac:dyDescent="0.3">
      <c r="A56" s="39" t="s">
        <v>59</v>
      </c>
      <c r="B56" s="39" t="s">
        <v>23</v>
      </c>
      <c r="C56" s="39" t="s">
        <v>91</v>
      </c>
      <c r="D56" s="39" t="s">
        <v>202</v>
      </c>
      <c r="E56" s="25">
        <f t="shared" si="0"/>
        <v>58189.293004227686</v>
      </c>
      <c r="F56" s="74"/>
      <c r="G56" s="75">
        <f>VLOOKUP($C56,'Fig 3.2.2'!$C:$Z,5,0)</f>
        <v>40965.24590399384</v>
      </c>
      <c r="H56" s="76">
        <v>2.0111429691314697</v>
      </c>
      <c r="I56" s="76">
        <v>97.988853454589844</v>
      </c>
      <c r="J56" s="76">
        <f t="shared" si="1"/>
        <v>99.999996423721313</v>
      </c>
      <c r="K56" s="77"/>
      <c r="L56" s="78">
        <f>VLOOKUP($C56,'Fig 3.2.2'!$C:$Z,8,0)</f>
        <v>17224.047100233845</v>
      </c>
      <c r="M56" s="79">
        <v>93.894798278808594</v>
      </c>
      <c r="N56" s="79">
        <v>6.105201244354248</v>
      </c>
      <c r="O56" s="76">
        <f t="shared" si="2"/>
        <v>99.999999523162842</v>
      </c>
    </row>
    <row r="57" spans="1:15" x14ac:dyDescent="0.3">
      <c r="A57" s="39" t="s">
        <v>59</v>
      </c>
      <c r="B57" s="39" t="s">
        <v>23</v>
      </c>
      <c r="C57" s="39" t="s">
        <v>92</v>
      </c>
      <c r="D57" s="39" t="s">
        <v>202</v>
      </c>
      <c r="E57" s="25">
        <f t="shared" si="0"/>
        <v>69053.634663083649</v>
      </c>
      <c r="F57" s="74"/>
      <c r="G57" s="75">
        <f>VLOOKUP($C57,'Fig 3.2.2'!$C:$Z,5,0)</f>
        <v>41239.122070514401</v>
      </c>
      <c r="H57" s="76">
        <v>0.81563365459442139</v>
      </c>
      <c r="I57" s="76">
        <v>99.184364318847656</v>
      </c>
      <c r="J57" s="76">
        <f t="shared" si="1"/>
        <v>99.999997973442078</v>
      </c>
      <c r="K57" s="77"/>
      <c r="L57" s="78">
        <f>VLOOKUP($C57,'Fig 3.2.2'!$C:$Z,8,0)</f>
        <v>27814.512592569241</v>
      </c>
      <c r="M57" s="79">
        <v>95.753700256347656</v>
      </c>
      <c r="N57" s="79">
        <v>4.2463030815124512</v>
      </c>
      <c r="O57" s="76">
        <f t="shared" si="2"/>
        <v>100.00000333786011</v>
      </c>
    </row>
    <row r="58" spans="1:15" x14ac:dyDescent="0.3">
      <c r="A58" s="39" t="s">
        <v>59</v>
      </c>
      <c r="B58" s="39" t="s">
        <v>23</v>
      </c>
      <c r="C58" s="39" t="s">
        <v>93</v>
      </c>
      <c r="D58" s="39" t="s">
        <v>202</v>
      </c>
      <c r="E58" s="25">
        <f t="shared" si="0"/>
        <v>48793.68333333332</v>
      </c>
      <c r="F58" s="74"/>
      <c r="G58" s="75">
        <f>VLOOKUP($C58,'Fig 3.2.2'!$C:$Z,5,0)</f>
        <v>40406.566666666658</v>
      </c>
      <c r="H58" s="76">
        <v>20.430837631225586</v>
      </c>
      <c r="I58" s="76">
        <v>79.569160461425781</v>
      </c>
      <c r="J58" s="76">
        <f t="shared" si="1"/>
        <v>99.999998092651367</v>
      </c>
      <c r="K58" s="77"/>
      <c r="L58" s="78">
        <f>VLOOKUP($C58,'Fig 3.2.2'!$C:$Z,8,0)</f>
        <v>8387.116666666665</v>
      </c>
      <c r="M58" s="79">
        <v>99.582695007324219</v>
      </c>
      <c r="N58" s="79">
        <v>0.41730669140815735</v>
      </c>
      <c r="O58" s="76">
        <f t="shared" si="2"/>
        <v>100.00000169873238</v>
      </c>
    </row>
    <row r="59" spans="1:15" x14ac:dyDescent="0.3">
      <c r="A59" s="39" t="s">
        <v>59</v>
      </c>
      <c r="B59" s="39" t="s">
        <v>23</v>
      </c>
      <c r="C59" s="39" t="s">
        <v>94</v>
      </c>
      <c r="D59" s="39" t="s">
        <v>202</v>
      </c>
      <c r="E59" s="25">
        <f t="shared" si="0"/>
        <v>60733.86736320077</v>
      </c>
      <c r="F59" s="74"/>
      <c r="G59" s="75">
        <f>VLOOKUP($C59,'Fig 3.2.2'!$C:$Z,5,0)</f>
        <v>26565.804044054734</v>
      </c>
      <c r="H59" s="76">
        <v>11.902512550354004</v>
      </c>
      <c r="I59" s="76">
        <v>88.097488403320313</v>
      </c>
      <c r="J59" s="76">
        <f t="shared" si="1"/>
        <v>100.00000095367432</v>
      </c>
      <c r="K59" s="77"/>
      <c r="L59" s="78">
        <f>VLOOKUP($C59,'Fig 3.2.2'!$C:$Z,8,0)</f>
        <v>34168.063319146037</v>
      </c>
      <c r="M59" s="79">
        <v>81.831001281738281</v>
      </c>
      <c r="N59" s="79">
        <v>18.169000625610352</v>
      </c>
      <c r="O59" s="76">
        <f t="shared" si="2"/>
        <v>100.00000190734863</v>
      </c>
    </row>
    <row r="60" spans="1:15" ht="20.399999999999999" x14ac:dyDescent="0.3">
      <c r="A60" s="39" t="s">
        <v>24</v>
      </c>
      <c r="B60" s="39" t="s">
        <v>24</v>
      </c>
      <c r="C60" s="39" t="s">
        <v>95</v>
      </c>
      <c r="D60" s="39" t="s">
        <v>203</v>
      </c>
      <c r="E60" s="25">
        <f t="shared" si="0"/>
        <v>717671.63791643851</v>
      </c>
      <c r="F60" s="74"/>
      <c r="G60" s="75">
        <f>VLOOKUP($C60,'Fig 3.2.2'!$C:$Z,5,0)</f>
        <v>717042.55174104252</v>
      </c>
      <c r="H60" s="76">
        <v>2.2478716373443604</v>
      </c>
      <c r="I60" s="76">
        <v>97.752128601074219</v>
      </c>
      <c r="J60" s="76">
        <f t="shared" si="1"/>
        <v>100.00000023841858</v>
      </c>
      <c r="K60" s="77"/>
      <c r="L60" s="78">
        <f>VLOOKUP($C60,'Fig 3.2.2'!$C:$Z,8,0)</f>
        <v>629.08617539593615</v>
      </c>
      <c r="M60" s="79">
        <v>90.442291259765625</v>
      </c>
      <c r="N60" s="79">
        <v>9.5577058792114258</v>
      </c>
      <c r="O60" s="76">
        <f t="shared" si="2"/>
        <v>99.999997138977051</v>
      </c>
    </row>
    <row r="61" spans="1:15" ht="20.399999999999999" x14ac:dyDescent="0.3">
      <c r="A61" s="39" t="s">
        <v>24</v>
      </c>
      <c r="B61" s="39" t="s">
        <v>24</v>
      </c>
      <c r="C61" s="39" t="s">
        <v>96</v>
      </c>
      <c r="D61" s="39" t="s">
        <v>203</v>
      </c>
      <c r="E61" s="25">
        <f t="shared" si="0"/>
        <v>69385.876879034709</v>
      </c>
      <c r="F61" s="74"/>
      <c r="G61" s="75">
        <f>VLOOKUP($C61,'Fig 3.2.2'!$C:$Z,5,0)</f>
        <v>69203.140856989558</v>
      </c>
      <c r="H61" s="76">
        <v>3.1071288585662842</v>
      </c>
      <c r="I61" s="76">
        <v>96.892868041992188</v>
      </c>
      <c r="J61" s="76">
        <f t="shared" si="1"/>
        <v>99.999996900558472</v>
      </c>
      <c r="K61" s="77"/>
      <c r="L61" s="78">
        <f>VLOOKUP($C61,'Fig 3.2.2'!$C:$Z,8,0)</f>
        <v>182.73602204514904</v>
      </c>
      <c r="M61" s="79">
        <v>83.446495056152344</v>
      </c>
      <c r="N61" s="79">
        <v>16.553506851196289</v>
      </c>
      <c r="O61" s="76">
        <f t="shared" si="2"/>
        <v>100.00000190734863</v>
      </c>
    </row>
    <row r="62" spans="1:15" ht="20.399999999999999" x14ac:dyDescent="0.3">
      <c r="A62" s="39" t="s">
        <v>24</v>
      </c>
      <c r="B62" s="39" t="s">
        <v>24</v>
      </c>
      <c r="C62" s="39" t="s">
        <v>97</v>
      </c>
      <c r="D62" s="39" t="s">
        <v>203</v>
      </c>
      <c r="E62" s="25">
        <f t="shared" si="0"/>
        <v>157291.37364728804</v>
      </c>
      <c r="F62" s="74"/>
      <c r="G62" s="75">
        <f>VLOOKUP($C62,'Fig 3.2.2'!$C:$Z,5,0)</f>
        <v>156144.45789389478</v>
      </c>
      <c r="H62" s="76">
        <v>2.3648078441619873</v>
      </c>
      <c r="I62" s="76">
        <v>97.63519287109375</v>
      </c>
      <c r="J62" s="76">
        <f t="shared" si="1"/>
        <v>100.00000071525574</v>
      </c>
      <c r="K62" s="77"/>
      <c r="L62" s="78">
        <f>VLOOKUP($C62,'Fig 3.2.2'!$C:$Z,8,0)</f>
        <v>1146.9157533932498</v>
      </c>
      <c r="M62" s="79">
        <v>37.132518768310547</v>
      </c>
      <c r="N62" s="79">
        <v>62.867481231689453</v>
      </c>
      <c r="O62" s="76">
        <f t="shared" si="2"/>
        <v>100</v>
      </c>
    </row>
    <row r="63" spans="1:15" ht="20.399999999999999" x14ac:dyDescent="0.3">
      <c r="A63" s="39" t="s">
        <v>24</v>
      </c>
      <c r="B63" s="39" t="s">
        <v>24</v>
      </c>
      <c r="C63" s="39" t="s">
        <v>98</v>
      </c>
      <c r="D63" s="39" t="s">
        <v>203</v>
      </c>
      <c r="E63" s="25">
        <f t="shared" si="0"/>
        <v>62483.689528592877</v>
      </c>
      <c r="F63" s="74"/>
      <c r="G63" s="75">
        <f>VLOOKUP($C63,'Fig 3.2.2'!$C:$Z,5,0)</f>
        <v>62206.31819938113</v>
      </c>
      <c r="H63" s="76">
        <v>3.5678031444549561</v>
      </c>
      <c r="I63" s="76">
        <v>96.432197570800781</v>
      </c>
      <c r="J63" s="76">
        <f t="shared" si="1"/>
        <v>100.00000071525574</v>
      </c>
      <c r="K63" s="77"/>
      <c r="L63" s="78">
        <f>VLOOKUP($C63,'Fig 3.2.2'!$C:$Z,8,0)</f>
        <v>277.37132921174646</v>
      </c>
      <c r="M63" s="79">
        <v>51.209815979003906</v>
      </c>
      <c r="N63" s="79">
        <v>48.790184020996094</v>
      </c>
      <c r="O63" s="76">
        <f t="shared" si="2"/>
        <v>100</v>
      </c>
    </row>
    <row r="64" spans="1:15" ht="20.399999999999999" x14ac:dyDescent="0.3">
      <c r="A64" s="39" t="s">
        <v>24</v>
      </c>
      <c r="B64" s="39" t="s">
        <v>24</v>
      </c>
      <c r="C64" s="39" t="s">
        <v>99</v>
      </c>
      <c r="D64" s="39" t="s">
        <v>203</v>
      </c>
      <c r="E64" s="25">
        <f t="shared" si="0"/>
        <v>490107.9839178152</v>
      </c>
      <c r="F64" s="74"/>
      <c r="G64" s="75">
        <f>VLOOKUP($C64,'Fig 3.2.2'!$C:$Z,5,0)</f>
        <v>489230.37634668662</v>
      </c>
      <c r="H64" s="76">
        <v>2.1488537788391113</v>
      </c>
      <c r="I64" s="76">
        <v>97.851142883300781</v>
      </c>
      <c r="J64" s="76">
        <f t="shared" si="1"/>
        <v>99.999996662139893</v>
      </c>
      <c r="K64" s="77"/>
      <c r="L64" s="78">
        <f>VLOOKUP($C64,'Fig 3.2.2'!$C:$Z,8,0)</f>
        <v>877.6075711286029</v>
      </c>
      <c r="M64" s="79">
        <v>90.458175659179688</v>
      </c>
      <c r="N64" s="79">
        <v>9.5418243408203125</v>
      </c>
      <c r="O64" s="76">
        <f t="shared" si="2"/>
        <v>100</v>
      </c>
    </row>
    <row r="65" spans="1:15" ht="20.399999999999999" x14ac:dyDescent="0.3">
      <c r="A65" s="39" t="s">
        <v>24</v>
      </c>
      <c r="B65" s="39" t="s">
        <v>24</v>
      </c>
      <c r="C65" s="39" t="s">
        <v>100</v>
      </c>
      <c r="D65" s="39" t="s">
        <v>203</v>
      </c>
      <c r="E65" s="25">
        <f t="shared" si="0"/>
        <v>677135.43005952192</v>
      </c>
      <c r="F65" s="74"/>
      <c r="G65" s="75">
        <f>VLOOKUP($C65,'Fig 3.2.2'!$C:$Z,5,0)</f>
        <v>669128.04785906104</v>
      </c>
      <c r="H65" s="76">
        <v>2.0500493049621582</v>
      </c>
      <c r="I65" s="76">
        <v>97.949951171875</v>
      </c>
      <c r="J65" s="76">
        <f t="shared" si="1"/>
        <v>100.00000047683716</v>
      </c>
      <c r="K65" s="77"/>
      <c r="L65" s="78">
        <f>VLOOKUP($C65,'Fig 3.2.2'!$C:$Z,8,0)</f>
        <v>8007.3822004608264</v>
      </c>
      <c r="M65" s="79">
        <v>83.907203674316406</v>
      </c>
      <c r="N65" s="79">
        <v>16.092798233032227</v>
      </c>
      <c r="O65" s="76">
        <f t="shared" si="2"/>
        <v>100.00000190734863</v>
      </c>
    </row>
    <row r="66" spans="1:15" ht="20.399999999999999" x14ac:dyDescent="0.3">
      <c r="A66" s="39" t="s">
        <v>24</v>
      </c>
      <c r="B66" s="39" t="s">
        <v>24</v>
      </c>
      <c r="C66" s="39" t="s">
        <v>101</v>
      </c>
      <c r="D66" s="39" t="s">
        <v>203</v>
      </c>
      <c r="E66" s="25">
        <f t="shared" si="0"/>
        <v>144062.62235105163</v>
      </c>
      <c r="F66" s="74"/>
      <c r="G66" s="75">
        <f>VLOOKUP($C66,'Fig 3.2.2'!$C:$Z,5,0)</f>
        <v>143764.84258615956</v>
      </c>
      <c r="H66" s="76">
        <v>2.9828166961669922</v>
      </c>
      <c r="I66" s="76">
        <v>97.017181396484375</v>
      </c>
      <c r="J66" s="76">
        <f t="shared" si="1"/>
        <v>99.999998092651367</v>
      </c>
      <c r="K66" s="77"/>
      <c r="L66" s="78">
        <f>VLOOKUP($C66,'Fig 3.2.2'!$C:$Z,8,0)</f>
        <v>297.77976489207185</v>
      </c>
      <c r="M66" s="79">
        <v>75.7335205078125</v>
      </c>
      <c r="N66" s="79">
        <v>24.266477584838867</v>
      </c>
      <c r="O66" s="76">
        <f t="shared" si="2"/>
        <v>99.999998092651367</v>
      </c>
    </row>
    <row r="67" spans="1:15" ht="20.399999999999999" x14ac:dyDescent="0.3">
      <c r="A67" s="39" t="s">
        <v>24</v>
      </c>
      <c r="B67" s="39" t="s">
        <v>24</v>
      </c>
      <c r="C67" s="39" t="s">
        <v>102</v>
      </c>
      <c r="D67" s="39" t="s">
        <v>203</v>
      </c>
      <c r="E67" s="25">
        <f t="shared" si="0"/>
        <v>79916.856519132431</v>
      </c>
      <c r="F67" s="74"/>
      <c r="G67" s="75">
        <f>VLOOKUP($C67,'Fig 3.2.2'!$C:$Z,5,0)</f>
        <v>79846.083883265048</v>
      </c>
      <c r="H67" s="76">
        <v>1.5928360223770142</v>
      </c>
      <c r="I67" s="76">
        <v>98.40716552734375</v>
      </c>
      <c r="J67" s="76">
        <f t="shared" si="1"/>
        <v>100.00000154972076</v>
      </c>
      <c r="K67" s="77"/>
      <c r="L67" s="78">
        <f>VLOOKUP($C67,'Fig 3.2.2'!$C:$Z,8,0)</f>
        <v>70.772635867375399</v>
      </c>
      <c r="M67" s="79">
        <v>74.895484924316406</v>
      </c>
      <c r="N67" s="79">
        <v>25.104516983032227</v>
      </c>
      <c r="O67" s="76">
        <f t="shared" si="2"/>
        <v>100.00000190734863</v>
      </c>
    </row>
    <row r="68" spans="1:15" ht="20.399999999999999" x14ac:dyDescent="0.3">
      <c r="A68" s="39" t="s">
        <v>24</v>
      </c>
      <c r="B68" s="39" t="s">
        <v>24</v>
      </c>
      <c r="C68" s="39" t="s">
        <v>103</v>
      </c>
      <c r="D68" s="39" t="s">
        <v>203</v>
      </c>
      <c r="E68" s="25">
        <f t="shared" si="0"/>
        <v>16939.354132714827</v>
      </c>
      <c r="F68" s="74"/>
      <c r="G68" s="75">
        <f>VLOOKUP($C68,'Fig 3.2.2'!$C:$Z,5,0)</f>
        <v>16924.826384745087</v>
      </c>
      <c r="H68" s="76">
        <v>1.5450643301010132</v>
      </c>
      <c r="I68" s="76">
        <v>98.454933166503906</v>
      </c>
      <c r="J68" s="76">
        <f t="shared" si="1"/>
        <v>99.999997496604919</v>
      </c>
      <c r="K68" s="77"/>
      <c r="L68" s="78">
        <f>VLOOKUP($C68,'Fig 3.2.2'!$C:$Z,8,0)</f>
        <v>14.527747969738044</v>
      </c>
      <c r="M68" s="79">
        <v>100</v>
      </c>
      <c r="N68" s="79">
        <v>0</v>
      </c>
      <c r="O68" s="76">
        <f t="shared" si="2"/>
        <v>100</v>
      </c>
    </row>
    <row r="69" spans="1:15" x14ac:dyDescent="0.3">
      <c r="A69" s="39" t="s">
        <v>46</v>
      </c>
      <c r="B69" s="39" t="s">
        <v>25</v>
      </c>
      <c r="C69" s="39" t="s">
        <v>104</v>
      </c>
      <c r="D69" s="39" t="s">
        <v>202</v>
      </c>
      <c r="E69" s="25">
        <f t="shared" si="0"/>
        <v>25176.155040962396</v>
      </c>
      <c r="F69" s="74"/>
      <c r="G69" s="75">
        <f>VLOOKUP($C69,'Fig 3.2.2'!$C:$Z,5,0)</f>
        <v>21008.001972934195</v>
      </c>
      <c r="H69" s="76">
        <v>13.146830558776855</v>
      </c>
      <c r="I69" s="76">
        <v>86.853172302246094</v>
      </c>
      <c r="J69" s="76">
        <f t="shared" si="1"/>
        <v>100.00000286102295</v>
      </c>
      <c r="K69" s="77"/>
      <c r="L69" s="78">
        <f>VLOOKUP($C69,'Fig 3.2.2'!$C:$Z,8,0)</f>
        <v>4168.1530680282003</v>
      </c>
      <c r="M69" s="79">
        <v>98.738059997558594</v>
      </c>
      <c r="N69" s="79">
        <v>1.2619379758834839</v>
      </c>
      <c r="O69" s="76">
        <f t="shared" si="2"/>
        <v>99.999997973442078</v>
      </c>
    </row>
    <row r="70" spans="1:15" x14ac:dyDescent="0.3">
      <c r="A70" s="39" t="s">
        <v>46</v>
      </c>
      <c r="B70" s="39" t="s">
        <v>25</v>
      </c>
      <c r="C70" s="39" t="s">
        <v>105</v>
      </c>
      <c r="D70" s="39" t="s">
        <v>202</v>
      </c>
      <c r="E70" s="25">
        <f t="shared" ref="E70:E133" si="3">SUM(G70,L70)</f>
        <v>53232.510669230905</v>
      </c>
      <c r="F70" s="74"/>
      <c r="G70" s="75">
        <f>VLOOKUP($C70,'Fig 3.2.2'!$C:$Z,5,0)</f>
        <v>44420.585232248661</v>
      </c>
      <c r="H70" s="76">
        <v>5.3644533157348633</v>
      </c>
      <c r="I70" s="76">
        <v>94.635543823242188</v>
      </c>
      <c r="J70" s="76">
        <f t="shared" ref="J70:J133" si="4">SUM(H70:I70)</f>
        <v>99.999997138977051</v>
      </c>
      <c r="K70" s="77"/>
      <c r="L70" s="78">
        <f>VLOOKUP($C70,'Fig 3.2.2'!$C:$Z,8,0)</f>
        <v>8811.9254369822447</v>
      </c>
      <c r="M70" s="79">
        <v>99.046089172363281</v>
      </c>
      <c r="N70" s="79">
        <v>0.95390897989273071</v>
      </c>
      <c r="O70" s="76">
        <f t="shared" ref="O70:O133" si="5">SUM(M70:N70)</f>
        <v>99.999998152256012</v>
      </c>
    </row>
    <row r="71" spans="1:15" x14ac:dyDescent="0.3">
      <c r="A71" s="39" t="s">
        <v>46</v>
      </c>
      <c r="B71" s="39" t="s">
        <v>25</v>
      </c>
      <c r="C71" s="39" t="s">
        <v>106</v>
      </c>
      <c r="D71" s="39" t="s">
        <v>202</v>
      </c>
      <c r="E71" s="25">
        <f t="shared" si="3"/>
        <v>83590.183833996838</v>
      </c>
      <c r="F71" s="74"/>
      <c r="G71" s="75">
        <f>VLOOKUP($C71,'Fig 3.2.2'!$C:$Z,5,0)</f>
        <v>40555.417261817602</v>
      </c>
      <c r="H71" s="76">
        <v>54.842727661132813</v>
      </c>
      <c r="I71" s="76">
        <v>45.157272338867188</v>
      </c>
      <c r="J71" s="76">
        <f t="shared" si="4"/>
        <v>100</v>
      </c>
      <c r="K71" s="77"/>
      <c r="L71" s="78">
        <f>VLOOKUP($C71,'Fig 3.2.2'!$C:$Z,8,0)</f>
        <v>43034.766572179236</v>
      </c>
      <c r="M71" s="79">
        <v>98.376014709472656</v>
      </c>
      <c r="N71" s="79">
        <v>1.6239825487136841</v>
      </c>
      <c r="O71" s="76">
        <f t="shared" si="5"/>
        <v>99.99999725818634</v>
      </c>
    </row>
    <row r="72" spans="1:15" x14ac:dyDescent="0.3">
      <c r="A72" s="39" t="s">
        <v>46</v>
      </c>
      <c r="B72" s="39" t="s">
        <v>25</v>
      </c>
      <c r="C72" s="39" t="s">
        <v>107</v>
      </c>
      <c r="D72" s="39" t="s">
        <v>202</v>
      </c>
      <c r="E72" s="25">
        <f t="shared" si="3"/>
        <v>35293.373137032715</v>
      </c>
      <c r="F72" s="74"/>
      <c r="G72" s="75">
        <f>VLOOKUP($C72,'Fig 3.2.2'!$C:$Z,5,0)</f>
        <v>24870.186618817301</v>
      </c>
      <c r="H72" s="76">
        <v>12.015899658203125</v>
      </c>
      <c r="I72" s="76">
        <v>87.984100341796875</v>
      </c>
      <c r="J72" s="76">
        <f t="shared" si="4"/>
        <v>100</v>
      </c>
      <c r="K72" s="77"/>
      <c r="L72" s="78">
        <f>VLOOKUP($C72,'Fig 3.2.2'!$C:$Z,8,0)</f>
        <v>10423.186518215418</v>
      </c>
      <c r="M72" s="79">
        <v>90.371063232421875</v>
      </c>
      <c r="N72" s="79">
        <v>9.6289386749267578</v>
      </c>
      <c r="O72" s="76">
        <f t="shared" si="5"/>
        <v>100.00000190734863</v>
      </c>
    </row>
    <row r="73" spans="1:15" x14ac:dyDescent="0.3">
      <c r="A73" s="39" t="s">
        <v>46</v>
      </c>
      <c r="B73" s="39" t="s">
        <v>25</v>
      </c>
      <c r="C73" s="39" t="s">
        <v>108</v>
      </c>
      <c r="D73" s="39" t="s">
        <v>202</v>
      </c>
      <c r="E73" s="25">
        <f t="shared" si="3"/>
        <v>41106.875298592844</v>
      </c>
      <c r="F73" s="74"/>
      <c r="G73" s="75">
        <f>VLOOKUP($C73,'Fig 3.2.2'!$C:$Z,5,0)</f>
        <v>39074.615049253276</v>
      </c>
      <c r="H73" s="76">
        <v>10.963628768920898</v>
      </c>
      <c r="I73" s="76">
        <v>89.036369323730469</v>
      </c>
      <c r="J73" s="76">
        <f t="shared" si="4"/>
        <v>99.999998092651367</v>
      </c>
      <c r="K73" s="77"/>
      <c r="L73" s="78">
        <f>VLOOKUP($C73,'Fig 3.2.2'!$C:$Z,8,0)</f>
        <v>2032.260249339565</v>
      </c>
      <c r="M73" s="79">
        <v>99.56903076171875</v>
      </c>
      <c r="N73" s="79">
        <v>0.43097144365310669</v>
      </c>
      <c r="O73" s="76">
        <f t="shared" si="5"/>
        <v>100.00000220537186</v>
      </c>
    </row>
    <row r="74" spans="1:15" x14ac:dyDescent="0.3">
      <c r="A74" s="39" t="s">
        <v>46</v>
      </c>
      <c r="B74" s="39" t="s">
        <v>25</v>
      </c>
      <c r="C74" s="39" t="s">
        <v>109</v>
      </c>
      <c r="D74" s="39" t="s">
        <v>202</v>
      </c>
      <c r="E74" s="25">
        <f t="shared" si="3"/>
        <v>67534.11931942917</v>
      </c>
      <c r="F74" s="74"/>
      <c r="G74" s="75">
        <f>VLOOKUP($C74,'Fig 3.2.2'!$C:$Z,5,0)</f>
        <v>62888.35757620533</v>
      </c>
      <c r="H74" s="76">
        <v>20.423151016235352</v>
      </c>
      <c r="I74" s="76">
        <v>79.576850891113281</v>
      </c>
      <c r="J74" s="76">
        <f t="shared" si="4"/>
        <v>100.00000190734863</v>
      </c>
      <c r="K74" s="77"/>
      <c r="L74" s="78">
        <f>VLOOKUP($C74,'Fig 3.2.2'!$C:$Z,8,0)</f>
        <v>4645.7617432238421</v>
      </c>
      <c r="M74" s="79">
        <v>100</v>
      </c>
      <c r="N74" s="79">
        <v>0</v>
      </c>
      <c r="O74" s="76">
        <f t="shared" si="5"/>
        <v>100</v>
      </c>
    </row>
    <row r="75" spans="1:15" x14ac:dyDescent="0.3">
      <c r="A75" s="39" t="s">
        <v>37</v>
      </c>
      <c r="B75" s="39" t="s">
        <v>26</v>
      </c>
      <c r="C75" s="39" t="s">
        <v>110</v>
      </c>
      <c r="D75" s="39" t="s">
        <v>203</v>
      </c>
      <c r="E75" s="25">
        <f t="shared" si="3"/>
        <v>143679.0092494211</v>
      </c>
      <c r="F75" s="74"/>
      <c r="G75" s="75">
        <f>VLOOKUP($C75,'Fig 3.2.2'!$C:$Z,5,0)</f>
        <v>139905.936931023</v>
      </c>
      <c r="H75" s="76">
        <v>31.245407104492188</v>
      </c>
      <c r="I75" s="76">
        <v>68.754592895507813</v>
      </c>
      <c r="J75" s="76">
        <f t="shared" si="4"/>
        <v>100</v>
      </c>
      <c r="K75" s="77"/>
      <c r="L75" s="78">
        <f>VLOOKUP($C75,'Fig 3.2.2'!$C:$Z,8,0)</f>
        <v>3773.0723183981167</v>
      </c>
      <c r="M75" s="79">
        <v>28.670034408569336</v>
      </c>
      <c r="N75" s="79">
        <v>71.329963684082031</v>
      </c>
      <c r="O75" s="76">
        <f t="shared" si="5"/>
        <v>99.999998092651367</v>
      </c>
    </row>
    <row r="76" spans="1:15" x14ac:dyDescent="0.3">
      <c r="A76" s="39" t="s">
        <v>37</v>
      </c>
      <c r="B76" s="39" t="s">
        <v>26</v>
      </c>
      <c r="C76" s="39" t="s">
        <v>111</v>
      </c>
      <c r="D76" s="39" t="s">
        <v>203</v>
      </c>
      <c r="E76" s="25">
        <f t="shared" si="3"/>
        <v>113345.75912854997</v>
      </c>
      <c r="F76" s="74"/>
      <c r="G76" s="75">
        <f>VLOOKUP($C76,'Fig 3.2.2'!$C:$Z,5,0)</f>
        <v>112538.36337434278</v>
      </c>
      <c r="H76" s="76">
        <v>6.6835727691650391</v>
      </c>
      <c r="I76" s="76">
        <v>93.316429138183594</v>
      </c>
      <c r="J76" s="76">
        <f t="shared" si="4"/>
        <v>100.00000190734863</v>
      </c>
      <c r="K76" s="77"/>
      <c r="L76" s="78">
        <f>VLOOKUP($C76,'Fig 3.2.2'!$C:$Z,8,0)</f>
        <v>807.39575420719416</v>
      </c>
      <c r="M76" s="79">
        <v>81.126945495605469</v>
      </c>
      <c r="N76" s="79">
        <v>18.873056411743164</v>
      </c>
      <c r="O76" s="76">
        <f t="shared" si="5"/>
        <v>100.00000190734863</v>
      </c>
    </row>
    <row r="77" spans="1:15" x14ac:dyDescent="0.3">
      <c r="A77" s="39" t="s">
        <v>37</v>
      </c>
      <c r="B77" s="39" t="s">
        <v>26</v>
      </c>
      <c r="C77" s="39" t="s">
        <v>112</v>
      </c>
      <c r="D77" s="39" t="s">
        <v>203</v>
      </c>
      <c r="E77" s="25">
        <f t="shared" si="3"/>
        <v>63076.13406039057</v>
      </c>
      <c r="F77" s="74"/>
      <c r="G77" s="75">
        <f>VLOOKUP($C77,'Fig 3.2.2'!$C:$Z,5,0)</f>
        <v>62422.973008996611</v>
      </c>
      <c r="H77" s="76">
        <v>24.64484977722168</v>
      </c>
      <c r="I77" s="76">
        <v>75.355148315429688</v>
      </c>
      <c r="J77" s="76">
        <f t="shared" si="4"/>
        <v>99.999998092651367</v>
      </c>
      <c r="K77" s="77"/>
      <c r="L77" s="78">
        <f>VLOOKUP($C77,'Fig 3.2.2'!$C:$Z,8,0)</f>
        <v>653.16105139395734</v>
      </c>
      <c r="M77" s="79">
        <v>64.281471252441406</v>
      </c>
      <c r="N77" s="79">
        <v>35.718528747558594</v>
      </c>
      <c r="O77" s="76">
        <f t="shared" si="5"/>
        <v>100</v>
      </c>
    </row>
    <row r="78" spans="1:15" x14ac:dyDescent="0.3">
      <c r="A78" s="39" t="s">
        <v>37</v>
      </c>
      <c r="B78" s="39" t="s">
        <v>26</v>
      </c>
      <c r="C78" s="39" t="s">
        <v>113</v>
      </c>
      <c r="D78" s="39" t="s">
        <v>203</v>
      </c>
      <c r="E78" s="25">
        <f t="shared" si="3"/>
        <v>50443.721364207726</v>
      </c>
      <c r="F78" s="74"/>
      <c r="G78" s="75">
        <f>VLOOKUP($C78,'Fig 3.2.2'!$C:$Z,5,0)</f>
        <v>50186.146671780116</v>
      </c>
      <c r="H78" s="76">
        <v>7.3706841468811035</v>
      </c>
      <c r="I78" s="76">
        <v>92.629318237304688</v>
      </c>
      <c r="J78" s="76">
        <f t="shared" si="4"/>
        <v>100.00000238418579</v>
      </c>
      <c r="K78" s="77"/>
      <c r="L78" s="78">
        <f>VLOOKUP($C78,'Fig 3.2.2'!$C:$Z,8,0)</f>
        <v>257.57469242760936</v>
      </c>
      <c r="M78" s="79">
        <v>72.830062866210938</v>
      </c>
      <c r="N78" s="79">
        <v>27.169937133789063</v>
      </c>
      <c r="O78" s="76">
        <f t="shared" si="5"/>
        <v>100</v>
      </c>
    </row>
    <row r="79" spans="1:15" x14ac:dyDescent="0.3">
      <c r="A79" s="39" t="s">
        <v>37</v>
      </c>
      <c r="B79" s="39" t="s">
        <v>26</v>
      </c>
      <c r="C79" s="39" t="s">
        <v>114</v>
      </c>
      <c r="D79" s="39" t="s">
        <v>203</v>
      </c>
      <c r="E79" s="25">
        <f t="shared" si="3"/>
        <v>91442.028757199354</v>
      </c>
      <c r="F79" s="74"/>
      <c r="G79" s="75">
        <f>VLOOKUP($C79,'Fig 3.2.2'!$C:$Z,5,0)</f>
        <v>90424.197566001196</v>
      </c>
      <c r="H79" s="76">
        <v>6.6239480972290039</v>
      </c>
      <c r="I79" s="76">
        <v>93.376052856445313</v>
      </c>
      <c r="J79" s="76">
        <f t="shared" si="4"/>
        <v>100.00000095367432</v>
      </c>
      <c r="K79" s="77"/>
      <c r="L79" s="78">
        <f>VLOOKUP($C79,'Fig 3.2.2'!$C:$Z,8,0)</f>
        <v>1017.8311911981571</v>
      </c>
      <c r="M79" s="79">
        <v>67.169479370117188</v>
      </c>
      <c r="N79" s="79">
        <v>32.830516815185547</v>
      </c>
      <c r="O79" s="76">
        <f t="shared" si="5"/>
        <v>99.999996185302734</v>
      </c>
    </row>
    <row r="80" spans="1:15" x14ac:dyDescent="0.3">
      <c r="A80" s="39" t="s">
        <v>37</v>
      </c>
      <c r="B80" s="39" t="s">
        <v>26</v>
      </c>
      <c r="C80" s="39" t="s">
        <v>115</v>
      </c>
      <c r="D80" s="39" t="s">
        <v>203</v>
      </c>
      <c r="E80" s="25">
        <f t="shared" si="3"/>
        <v>89278.868191937028</v>
      </c>
      <c r="F80" s="74"/>
      <c r="G80" s="75">
        <f>VLOOKUP($C80,'Fig 3.2.2'!$C:$Z,5,0)</f>
        <v>89085.277307095355</v>
      </c>
      <c r="H80" s="76">
        <v>5.5088667869567871</v>
      </c>
      <c r="I80" s="76">
        <v>94.491134643554688</v>
      </c>
      <c r="J80" s="76">
        <f t="shared" si="4"/>
        <v>100.00000143051147</v>
      </c>
      <c r="K80" s="77"/>
      <c r="L80" s="78">
        <f>VLOOKUP($C80,'Fig 3.2.2'!$C:$Z,8,0)</f>
        <v>193.59088484167944</v>
      </c>
      <c r="M80" s="79">
        <v>77.380668640136719</v>
      </c>
      <c r="N80" s="79">
        <v>22.619331359863281</v>
      </c>
      <c r="O80" s="76">
        <f t="shared" si="5"/>
        <v>100</v>
      </c>
    </row>
    <row r="81" spans="1:15" x14ac:dyDescent="0.3">
      <c r="A81" s="39" t="s">
        <v>37</v>
      </c>
      <c r="B81" s="39" t="s">
        <v>26</v>
      </c>
      <c r="C81" s="39" t="s">
        <v>116</v>
      </c>
      <c r="D81" s="39" t="s">
        <v>203</v>
      </c>
      <c r="E81" s="25">
        <f t="shared" si="3"/>
        <v>85574.352997693713</v>
      </c>
      <c r="F81" s="74"/>
      <c r="G81" s="75">
        <f>VLOOKUP($C81,'Fig 3.2.2'!$C:$Z,5,0)</f>
        <v>85005.610137113516</v>
      </c>
      <c r="H81" s="76">
        <v>5.183265209197998</v>
      </c>
      <c r="I81" s="76">
        <v>94.816734313964844</v>
      </c>
      <c r="J81" s="76">
        <f t="shared" si="4"/>
        <v>99.999999523162842</v>
      </c>
      <c r="K81" s="77"/>
      <c r="L81" s="78">
        <f>VLOOKUP($C81,'Fig 3.2.2'!$C:$Z,8,0)</f>
        <v>568.74286058020289</v>
      </c>
      <c r="M81" s="79">
        <v>78.811882019042969</v>
      </c>
      <c r="N81" s="79">
        <v>21.188116073608398</v>
      </c>
      <c r="O81" s="76">
        <f t="shared" si="5"/>
        <v>99.999998092651367</v>
      </c>
    </row>
    <row r="82" spans="1:15" x14ac:dyDescent="0.3">
      <c r="A82" s="39" t="s">
        <v>37</v>
      </c>
      <c r="B82" s="39" t="s">
        <v>26</v>
      </c>
      <c r="C82" s="39" t="s">
        <v>117</v>
      </c>
      <c r="D82" s="39" t="s">
        <v>203</v>
      </c>
      <c r="E82" s="25">
        <f t="shared" si="3"/>
        <v>66524.303383189486</v>
      </c>
      <c r="F82" s="74"/>
      <c r="G82" s="75">
        <f>VLOOKUP($C82,'Fig 3.2.2'!$C:$Z,5,0)</f>
        <v>66339.928074105759</v>
      </c>
      <c r="H82" s="76">
        <v>4.2483024597167969</v>
      </c>
      <c r="I82" s="76">
        <v>95.751693725585938</v>
      </c>
      <c r="J82" s="76">
        <f t="shared" si="4"/>
        <v>99.999996185302734</v>
      </c>
      <c r="K82" s="77"/>
      <c r="L82" s="78">
        <f>VLOOKUP($C82,'Fig 3.2.2'!$C:$Z,8,0)</f>
        <v>184.3753090837331</v>
      </c>
      <c r="M82" s="79">
        <v>54.791454315185547</v>
      </c>
      <c r="N82" s="79">
        <v>45.208545684814453</v>
      </c>
      <c r="O82" s="76">
        <f t="shared" si="5"/>
        <v>100</v>
      </c>
    </row>
    <row r="83" spans="1:15" x14ac:dyDescent="0.3">
      <c r="A83" s="39" t="s">
        <v>37</v>
      </c>
      <c r="B83" s="39" t="s">
        <v>26</v>
      </c>
      <c r="C83" s="39" t="s">
        <v>118</v>
      </c>
      <c r="D83" s="39" t="s">
        <v>203</v>
      </c>
      <c r="E83" s="25">
        <f t="shared" si="3"/>
        <v>80224.356838586929</v>
      </c>
      <c r="F83" s="74"/>
      <c r="G83" s="75">
        <f>VLOOKUP($C83,'Fig 3.2.2'!$C:$Z,5,0)</f>
        <v>79800.556463639223</v>
      </c>
      <c r="H83" s="76">
        <v>13.798797607421875</v>
      </c>
      <c r="I83" s="76">
        <v>86.201202392578125</v>
      </c>
      <c r="J83" s="76">
        <f t="shared" si="4"/>
        <v>100</v>
      </c>
      <c r="K83" s="77"/>
      <c r="L83" s="78">
        <f>VLOOKUP($C83,'Fig 3.2.2'!$C:$Z,8,0)</f>
        <v>423.80037494771278</v>
      </c>
      <c r="M83" s="79">
        <v>63.558010101318359</v>
      </c>
      <c r="N83" s="79">
        <v>36.441989898681641</v>
      </c>
      <c r="O83" s="76">
        <f t="shared" si="5"/>
        <v>100</v>
      </c>
    </row>
    <row r="84" spans="1:15" ht="20.399999999999999" x14ac:dyDescent="0.3">
      <c r="A84" s="39" t="s">
        <v>119</v>
      </c>
      <c r="B84" s="39" t="s">
        <v>27</v>
      </c>
      <c r="C84" s="39" t="s">
        <v>120</v>
      </c>
      <c r="D84" s="39" t="s">
        <v>203</v>
      </c>
      <c r="E84" s="25">
        <f t="shared" si="3"/>
        <v>203237.18604797727</v>
      </c>
      <c r="F84" s="74"/>
      <c r="G84" s="75">
        <f>VLOOKUP($C84,'Fig 3.2.2'!$C:$Z,5,0)</f>
        <v>100275.36972157098</v>
      </c>
      <c r="H84" s="76">
        <v>88.567047119140625</v>
      </c>
      <c r="I84" s="76">
        <v>11.432953834533691</v>
      </c>
      <c r="J84" s="76">
        <f t="shared" si="4"/>
        <v>100.00000095367432</v>
      </c>
      <c r="K84" s="77"/>
      <c r="L84" s="78">
        <f>VLOOKUP($C84,'Fig 3.2.2'!$C:$Z,8,0)</f>
        <v>102961.81632640629</v>
      </c>
      <c r="M84" s="79">
        <v>93.390716552734375</v>
      </c>
      <c r="N84" s="79">
        <v>6.609285831451416</v>
      </c>
      <c r="O84" s="76">
        <f t="shared" si="5"/>
        <v>100.00000238418579</v>
      </c>
    </row>
    <row r="85" spans="1:15" ht="20.399999999999999" x14ac:dyDescent="0.3">
      <c r="A85" s="39" t="s">
        <v>119</v>
      </c>
      <c r="B85" s="39" t="s">
        <v>27</v>
      </c>
      <c r="C85" s="39" t="s">
        <v>121</v>
      </c>
      <c r="D85" s="39" t="s">
        <v>203</v>
      </c>
      <c r="E85" s="25">
        <f t="shared" si="3"/>
        <v>56423.464584376779</v>
      </c>
      <c r="F85" s="74"/>
      <c r="G85" s="75">
        <f>VLOOKUP($C85,'Fig 3.2.2'!$C:$Z,5,0)</f>
        <v>43357.555570563025</v>
      </c>
      <c r="H85" s="76">
        <v>40.910823822021484</v>
      </c>
      <c r="I85" s="76">
        <v>59.089176177978516</v>
      </c>
      <c r="J85" s="76">
        <f t="shared" si="4"/>
        <v>100</v>
      </c>
      <c r="K85" s="77"/>
      <c r="L85" s="78">
        <f>VLOOKUP($C85,'Fig 3.2.2'!$C:$Z,8,0)</f>
        <v>13065.909013813756</v>
      </c>
      <c r="M85" s="79">
        <v>70.854255676269531</v>
      </c>
      <c r="N85" s="79">
        <v>29.145746231079102</v>
      </c>
      <c r="O85" s="76">
        <f t="shared" si="5"/>
        <v>100.00000190734863</v>
      </c>
    </row>
    <row r="86" spans="1:15" ht="20.399999999999999" x14ac:dyDescent="0.3">
      <c r="A86" s="39" t="s">
        <v>119</v>
      </c>
      <c r="B86" s="39" t="s">
        <v>27</v>
      </c>
      <c r="C86" s="39" t="s">
        <v>122</v>
      </c>
      <c r="D86" s="39" t="s">
        <v>203</v>
      </c>
      <c r="E86" s="25">
        <f t="shared" si="3"/>
        <v>190917.27947285562</v>
      </c>
      <c r="F86" s="74"/>
      <c r="G86" s="75">
        <f>VLOOKUP($C86,'Fig 3.2.2'!$C:$Z,5,0)</f>
        <v>86548.554144231748</v>
      </c>
      <c r="H86" s="76">
        <v>75.155632019042969</v>
      </c>
      <c r="I86" s="76">
        <v>24.844371795654297</v>
      </c>
      <c r="J86" s="76">
        <f t="shared" si="4"/>
        <v>100.00000381469727</v>
      </c>
      <c r="K86" s="77"/>
      <c r="L86" s="78">
        <f>VLOOKUP($C86,'Fig 3.2.2'!$C:$Z,8,0)</f>
        <v>104368.72532862387</v>
      </c>
      <c r="M86" s="79">
        <v>85.517524719238281</v>
      </c>
      <c r="N86" s="79">
        <v>14.482476234436035</v>
      </c>
      <c r="O86" s="76">
        <f t="shared" si="5"/>
        <v>100.00000095367432</v>
      </c>
    </row>
    <row r="87" spans="1:15" ht="20.399999999999999" x14ac:dyDescent="0.3">
      <c r="A87" s="39" t="s">
        <v>119</v>
      </c>
      <c r="B87" s="39" t="s">
        <v>27</v>
      </c>
      <c r="C87" s="39" t="s">
        <v>123</v>
      </c>
      <c r="D87" s="39" t="s">
        <v>202</v>
      </c>
      <c r="E87" s="25">
        <f t="shared" si="3"/>
        <v>102633.95310210093</v>
      </c>
      <c r="F87" s="74"/>
      <c r="G87" s="75">
        <f>VLOOKUP($C87,'Fig 3.2.2'!$C:$Z,5,0)</f>
        <v>58560.17293977888</v>
      </c>
      <c r="H87" s="76">
        <v>25.635675430297852</v>
      </c>
      <c r="I87" s="76">
        <v>74.364326477050781</v>
      </c>
      <c r="J87" s="76">
        <f t="shared" si="4"/>
        <v>100.00000190734863</v>
      </c>
      <c r="K87" s="77"/>
      <c r="L87" s="78">
        <f>VLOOKUP($C87,'Fig 3.2.2'!$C:$Z,8,0)</f>
        <v>44073.780162322044</v>
      </c>
      <c r="M87" s="79">
        <v>96.443634033203125</v>
      </c>
      <c r="N87" s="79">
        <v>3.5563688278198242</v>
      </c>
      <c r="O87" s="76">
        <f t="shared" si="5"/>
        <v>100.00000286102295</v>
      </c>
    </row>
    <row r="88" spans="1:15" ht="20.399999999999999" x14ac:dyDescent="0.3">
      <c r="A88" s="39" t="s">
        <v>119</v>
      </c>
      <c r="B88" s="39" t="s">
        <v>27</v>
      </c>
      <c r="C88" s="39" t="s">
        <v>124</v>
      </c>
      <c r="D88" s="39" t="s">
        <v>203</v>
      </c>
      <c r="E88" s="25">
        <f t="shared" si="3"/>
        <v>265385.70441682934</v>
      </c>
      <c r="F88" s="74"/>
      <c r="G88" s="75">
        <f>VLOOKUP($C88,'Fig 3.2.2'!$C:$Z,5,0)</f>
        <v>188963.53159020739</v>
      </c>
      <c r="H88" s="76">
        <v>64.394577026367188</v>
      </c>
      <c r="I88" s="76">
        <v>35.605422973632813</v>
      </c>
      <c r="J88" s="76">
        <f t="shared" si="4"/>
        <v>100</v>
      </c>
      <c r="K88" s="77"/>
      <c r="L88" s="78">
        <f>VLOOKUP($C88,'Fig 3.2.2'!$C:$Z,8,0)</f>
        <v>76422.172826621929</v>
      </c>
      <c r="M88" s="79">
        <v>75.841011047363281</v>
      </c>
      <c r="N88" s="79">
        <v>24.158990859985352</v>
      </c>
      <c r="O88" s="76">
        <f t="shared" si="5"/>
        <v>100.00000190734863</v>
      </c>
    </row>
    <row r="89" spans="1:15" ht="20.399999999999999" x14ac:dyDescent="0.3">
      <c r="A89" s="39" t="s">
        <v>119</v>
      </c>
      <c r="B89" s="39" t="s">
        <v>27</v>
      </c>
      <c r="C89" s="39" t="s">
        <v>125</v>
      </c>
      <c r="D89" s="39" t="s">
        <v>202</v>
      </c>
      <c r="E89" s="25">
        <f t="shared" si="3"/>
        <v>99895.975544824381</v>
      </c>
      <c r="F89" s="74"/>
      <c r="G89" s="75">
        <f>VLOOKUP($C89,'Fig 3.2.2'!$C:$Z,5,0)</f>
        <v>69597.800857302776</v>
      </c>
      <c r="H89" s="76">
        <v>21.319215774536133</v>
      </c>
      <c r="I89" s="76">
        <v>78.6807861328125</v>
      </c>
      <c r="J89" s="76">
        <f t="shared" si="4"/>
        <v>100.00000190734863</v>
      </c>
      <c r="K89" s="77"/>
      <c r="L89" s="78">
        <f>VLOOKUP($C89,'Fig 3.2.2'!$C:$Z,8,0)</f>
        <v>30298.174687521612</v>
      </c>
      <c r="M89" s="79">
        <v>91.396469116210938</v>
      </c>
      <c r="N89" s="79">
        <v>8.6035337448120117</v>
      </c>
      <c r="O89" s="76">
        <f t="shared" si="5"/>
        <v>100.00000286102295</v>
      </c>
    </row>
    <row r="90" spans="1:15" ht="20.399999999999999" x14ac:dyDescent="0.3">
      <c r="A90" s="39" t="s">
        <v>119</v>
      </c>
      <c r="B90" s="39" t="s">
        <v>27</v>
      </c>
      <c r="C90" s="39" t="s">
        <v>126</v>
      </c>
      <c r="D90" s="39" t="s">
        <v>202</v>
      </c>
      <c r="E90" s="25">
        <f t="shared" si="3"/>
        <v>61861.781880696675</v>
      </c>
      <c r="F90" s="74"/>
      <c r="G90" s="75">
        <f>VLOOKUP($C90,'Fig 3.2.2'!$C:$Z,5,0)</f>
        <v>44381.169999860176</v>
      </c>
      <c r="H90" s="76">
        <v>16.293989181518555</v>
      </c>
      <c r="I90" s="76">
        <v>83.706008911132813</v>
      </c>
      <c r="J90" s="76">
        <f t="shared" si="4"/>
        <v>99.999998092651367</v>
      </c>
      <c r="K90" s="77"/>
      <c r="L90" s="78">
        <f>VLOOKUP($C90,'Fig 3.2.2'!$C:$Z,8,0)</f>
        <v>17480.611880836499</v>
      </c>
      <c r="M90" s="79">
        <v>96.158119201660156</v>
      </c>
      <c r="N90" s="79">
        <v>3.8418824672698975</v>
      </c>
      <c r="O90" s="76">
        <f t="shared" si="5"/>
        <v>100.00000166893005</v>
      </c>
    </row>
    <row r="91" spans="1:15" ht="20.399999999999999" x14ac:dyDescent="0.3">
      <c r="A91" s="39" t="s">
        <v>119</v>
      </c>
      <c r="B91" s="39" t="s">
        <v>27</v>
      </c>
      <c r="C91" s="39" t="s">
        <v>127</v>
      </c>
      <c r="D91" s="39" t="s">
        <v>203</v>
      </c>
      <c r="E91" s="25">
        <f t="shared" si="3"/>
        <v>194163.44423116266</v>
      </c>
      <c r="F91" s="74"/>
      <c r="G91" s="75">
        <f>VLOOKUP($C91,'Fig 3.2.2'!$C:$Z,5,0)</f>
        <v>39608.762072552308</v>
      </c>
      <c r="H91" s="76">
        <v>81.164596557617188</v>
      </c>
      <c r="I91" s="76">
        <v>18.83540153503418</v>
      </c>
      <c r="J91" s="76">
        <f t="shared" si="4"/>
        <v>99.999998092651367</v>
      </c>
      <c r="K91" s="77"/>
      <c r="L91" s="78">
        <f>VLOOKUP($C91,'Fig 3.2.2'!$C:$Z,8,0)</f>
        <v>154554.68215861035</v>
      </c>
      <c r="M91" s="79">
        <v>54.336765289306641</v>
      </c>
      <c r="N91" s="79">
        <v>45.663234710693359</v>
      </c>
      <c r="O91" s="76">
        <f t="shared" si="5"/>
        <v>100</v>
      </c>
    </row>
    <row r="92" spans="1:15" ht="20.399999999999999" x14ac:dyDescent="0.3">
      <c r="A92" s="39" t="s">
        <v>119</v>
      </c>
      <c r="B92" s="39" t="s">
        <v>27</v>
      </c>
      <c r="C92" s="39" t="s">
        <v>128</v>
      </c>
      <c r="D92" s="39" t="s">
        <v>202</v>
      </c>
      <c r="E92" s="25">
        <f t="shared" si="3"/>
        <v>84351.398325082526</v>
      </c>
      <c r="F92" s="74"/>
      <c r="G92" s="75">
        <f>VLOOKUP($C92,'Fig 3.2.2'!$C:$Z,5,0)</f>
        <v>59766.347606135176</v>
      </c>
      <c r="H92" s="76">
        <v>11.054201126098633</v>
      </c>
      <c r="I92" s="76">
        <v>88.94580078125</v>
      </c>
      <c r="J92" s="76">
        <f t="shared" si="4"/>
        <v>100.00000190734863</v>
      </c>
      <c r="K92" s="77"/>
      <c r="L92" s="78">
        <f>VLOOKUP($C92,'Fig 3.2.2'!$C:$Z,8,0)</f>
        <v>24585.050718947346</v>
      </c>
      <c r="M92" s="79">
        <v>88.666618347167969</v>
      </c>
      <c r="N92" s="79">
        <v>11.333380699157715</v>
      </c>
      <c r="O92" s="76">
        <f t="shared" si="5"/>
        <v>99.999999046325684</v>
      </c>
    </row>
    <row r="93" spans="1:15" ht="20.399999999999999" x14ac:dyDescent="0.3">
      <c r="A93" s="39" t="s">
        <v>119</v>
      </c>
      <c r="B93" s="39" t="s">
        <v>27</v>
      </c>
      <c r="C93" s="39" t="s">
        <v>129</v>
      </c>
      <c r="D93" s="39" t="s">
        <v>202</v>
      </c>
      <c r="E93" s="25">
        <f t="shared" si="3"/>
        <v>33363.921275865185</v>
      </c>
      <c r="F93" s="74"/>
      <c r="G93" s="75">
        <f>VLOOKUP($C93,'Fig 3.2.2'!$C:$Z,5,0)</f>
        <v>29296.332638084376</v>
      </c>
      <c r="H93" s="76">
        <v>4.7379612922668457</v>
      </c>
      <c r="I93" s="76">
        <v>95.262039184570313</v>
      </c>
      <c r="J93" s="76">
        <f t="shared" si="4"/>
        <v>100.00000047683716</v>
      </c>
      <c r="K93" s="77"/>
      <c r="L93" s="78">
        <f>VLOOKUP($C93,'Fig 3.2.2'!$C:$Z,8,0)</f>
        <v>4067.5886377808124</v>
      </c>
      <c r="M93" s="79">
        <v>95.328315734863281</v>
      </c>
      <c r="N93" s="79">
        <v>4.6716837882995605</v>
      </c>
      <c r="O93" s="76">
        <f t="shared" si="5"/>
        <v>99.999999523162842</v>
      </c>
    </row>
    <row r="94" spans="1:15" ht="20.399999999999999" x14ac:dyDescent="0.3">
      <c r="A94" s="39" t="s">
        <v>119</v>
      </c>
      <c r="B94" s="39" t="s">
        <v>27</v>
      </c>
      <c r="C94" s="39" t="s">
        <v>130</v>
      </c>
      <c r="D94" s="39" t="s">
        <v>203</v>
      </c>
      <c r="E94" s="25">
        <f t="shared" si="3"/>
        <v>228608.89010186301</v>
      </c>
      <c r="F94" s="74"/>
      <c r="G94" s="75">
        <f>VLOOKUP($C94,'Fig 3.2.2'!$C:$Z,5,0)</f>
        <v>88524.640465126067</v>
      </c>
      <c r="H94" s="76">
        <v>89.474647521972656</v>
      </c>
      <c r="I94" s="76">
        <v>10.525354385375977</v>
      </c>
      <c r="J94" s="76">
        <f t="shared" si="4"/>
        <v>100.00000190734863</v>
      </c>
      <c r="K94" s="77"/>
      <c r="L94" s="78">
        <f>VLOOKUP($C94,'Fig 3.2.2'!$C:$Z,8,0)</f>
        <v>140084.24963673696</v>
      </c>
      <c r="M94" s="79">
        <v>90.086860656738281</v>
      </c>
      <c r="N94" s="79">
        <v>9.9131393432617188</v>
      </c>
      <c r="O94" s="76">
        <f t="shared" si="5"/>
        <v>100</v>
      </c>
    </row>
    <row r="95" spans="1:15" ht="20.399999999999999" x14ac:dyDescent="0.3">
      <c r="A95" s="39" t="s">
        <v>119</v>
      </c>
      <c r="B95" s="39" t="s">
        <v>27</v>
      </c>
      <c r="C95" s="39" t="s">
        <v>131</v>
      </c>
      <c r="D95" s="39" t="s">
        <v>203</v>
      </c>
      <c r="E95" s="25">
        <f t="shared" si="3"/>
        <v>73297.232189413291</v>
      </c>
      <c r="F95" s="74"/>
      <c r="G95" s="75">
        <f>VLOOKUP($C95,'Fig 3.2.2'!$C:$Z,5,0)</f>
        <v>44288.103069358105</v>
      </c>
      <c r="H95" s="76">
        <v>57.433540344238281</v>
      </c>
      <c r="I95" s="76">
        <v>42.566459655761719</v>
      </c>
      <c r="J95" s="76">
        <f t="shared" si="4"/>
        <v>100</v>
      </c>
      <c r="K95" s="77"/>
      <c r="L95" s="78">
        <f>VLOOKUP($C95,'Fig 3.2.2'!$C:$Z,8,0)</f>
        <v>29009.129120055186</v>
      </c>
      <c r="M95" s="79">
        <v>68.291061401367188</v>
      </c>
      <c r="N95" s="79">
        <v>31.708940505981445</v>
      </c>
      <c r="O95" s="76">
        <f t="shared" si="5"/>
        <v>100.00000190734863</v>
      </c>
    </row>
    <row r="96" spans="1:15" ht="20.399999999999999" x14ac:dyDescent="0.3">
      <c r="A96" s="39" t="s">
        <v>119</v>
      </c>
      <c r="B96" s="39" t="s">
        <v>28</v>
      </c>
      <c r="C96" s="39" t="s">
        <v>132</v>
      </c>
      <c r="D96" s="39" t="s">
        <v>202</v>
      </c>
      <c r="E96" s="25">
        <f t="shared" si="3"/>
        <v>11430.128566613803</v>
      </c>
      <c r="F96" s="74"/>
      <c r="G96" s="75">
        <f>VLOOKUP($C96,'Fig 3.2.2'!$C:$Z,5,0)</f>
        <v>6147.1465533306928</v>
      </c>
      <c r="H96" s="76">
        <v>19.187623977661133</v>
      </c>
      <c r="I96" s="76">
        <v>80.8123779296875</v>
      </c>
      <c r="J96" s="76">
        <f t="shared" si="4"/>
        <v>100.00000190734863</v>
      </c>
      <c r="K96" s="77"/>
      <c r="L96" s="78">
        <f>VLOOKUP($C96,'Fig 3.2.2'!$C:$Z,8,0)</f>
        <v>5282.9820132831101</v>
      </c>
      <c r="M96" s="79">
        <v>93.228607177734375</v>
      </c>
      <c r="N96" s="79">
        <v>6.771392822265625</v>
      </c>
      <c r="O96" s="76">
        <f t="shared" si="5"/>
        <v>100</v>
      </c>
    </row>
    <row r="97" spans="1:15" ht="20.399999999999999" x14ac:dyDescent="0.3">
      <c r="A97" s="39" t="s">
        <v>119</v>
      </c>
      <c r="B97" s="39" t="s">
        <v>28</v>
      </c>
      <c r="C97" s="39" t="s">
        <v>133</v>
      </c>
      <c r="D97" s="39" t="s">
        <v>202</v>
      </c>
      <c r="E97" s="25">
        <f t="shared" si="3"/>
        <v>6653.9795460484729</v>
      </c>
      <c r="F97" s="74"/>
      <c r="G97" s="75">
        <f>VLOOKUP($C97,'Fig 3.2.2'!$C:$Z,5,0)</f>
        <v>4495.3927296363199</v>
      </c>
      <c r="H97" s="76">
        <v>39.069267272949219</v>
      </c>
      <c r="I97" s="76">
        <v>60.930732727050781</v>
      </c>
      <c r="J97" s="76">
        <f t="shared" si="4"/>
        <v>100</v>
      </c>
      <c r="K97" s="77"/>
      <c r="L97" s="78">
        <f>VLOOKUP($C97,'Fig 3.2.2'!$C:$Z,8,0)</f>
        <v>2158.586816412153</v>
      </c>
      <c r="M97" s="79">
        <v>97.424507141113281</v>
      </c>
      <c r="N97" s="79">
        <v>2.5754928588867188</v>
      </c>
      <c r="O97" s="76">
        <f t="shared" si="5"/>
        <v>100</v>
      </c>
    </row>
    <row r="98" spans="1:15" ht="20.399999999999999" x14ac:dyDescent="0.3">
      <c r="A98" s="39" t="s">
        <v>119</v>
      </c>
      <c r="B98" s="39" t="s">
        <v>28</v>
      </c>
      <c r="C98" s="39" t="s">
        <v>134</v>
      </c>
      <c r="D98" s="39" t="s">
        <v>202</v>
      </c>
      <c r="E98" s="25">
        <f t="shared" si="3"/>
        <v>48389.251651533086</v>
      </c>
      <c r="F98" s="74"/>
      <c r="G98" s="75">
        <f>VLOOKUP($C98,'Fig 3.2.2'!$C:$Z,5,0)</f>
        <v>37481.244974282505</v>
      </c>
      <c r="H98" s="76">
        <v>24.561191558837891</v>
      </c>
      <c r="I98" s="76">
        <v>75.438804626464844</v>
      </c>
      <c r="J98" s="76">
        <f t="shared" si="4"/>
        <v>99.999996185302734</v>
      </c>
      <c r="K98" s="77"/>
      <c r="L98" s="78">
        <f>VLOOKUP($C98,'Fig 3.2.2'!$C:$Z,8,0)</f>
        <v>10908.006677250582</v>
      </c>
      <c r="M98" s="79">
        <v>85.655158996582031</v>
      </c>
      <c r="N98" s="79">
        <v>14.344844818115234</v>
      </c>
      <c r="O98" s="76">
        <f t="shared" si="5"/>
        <v>100.00000381469727</v>
      </c>
    </row>
    <row r="99" spans="1:15" ht="20.399999999999999" x14ac:dyDescent="0.3">
      <c r="A99" s="39" t="s">
        <v>119</v>
      </c>
      <c r="B99" s="39" t="s">
        <v>28</v>
      </c>
      <c r="C99" s="39" t="s">
        <v>135</v>
      </c>
      <c r="D99" s="39" t="s">
        <v>202</v>
      </c>
      <c r="E99" s="25">
        <f t="shared" si="3"/>
        <v>39897.077537883946</v>
      </c>
      <c r="F99" s="74"/>
      <c r="G99" s="75">
        <f>VLOOKUP($C99,'Fig 3.2.2'!$C:$Z,5,0)</f>
        <v>33061.150822744225</v>
      </c>
      <c r="H99" s="76">
        <v>14.12251091003418</v>
      </c>
      <c r="I99" s="76">
        <v>85.877487182617188</v>
      </c>
      <c r="J99" s="76">
        <f t="shared" si="4"/>
        <v>99.999998092651367</v>
      </c>
      <c r="K99" s="77"/>
      <c r="L99" s="78">
        <f>VLOOKUP($C99,'Fig 3.2.2'!$C:$Z,8,0)</f>
        <v>6835.926715139718</v>
      </c>
      <c r="M99" s="79">
        <v>94.966819763183594</v>
      </c>
      <c r="N99" s="79">
        <v>5.0331835746765137</v>
      </c>
      <c r="O99" s="76">
        <f t="shared" si="5"/>
        <v>100.00000333786011</v>
      </c>
    </row>
    <row r="100" spans="1:15" ht="20.399999999999999" x14ac:dyDescent="0.3">
      <c r="A100" s="39" t="s">
        <v>119</v>
      </c>
      <c r="B100" s="39" t="s">
        <v>28</v>
      </c>
      <c r="C100" s="39" t="s">
        <v>136</v>
      </c>
      <c r="D100" s="39" t="s">
        <v>203</v>
      </c>
      <c r="E100" s="25">
        <f t="shared" si="3"/>
        <v>141324.73843689176</v>
      </c>
      <c r="F100" s="74"/>
      <c r="G100" s="75">
        <f>VLOOKUP($C100,'Fig 3.2.2'!$C:$Z,5,0)</f>
        <v>106054.60012211646</v>
      </c>
      <c r="H100" s="76">
        <v>78.319602966308594</v>
      </c>
      <c r="I100" s="76">
        <v>21.680400848388672</v>
      </c>
      <c r="J100" s="76">
        <f t="shared" si="4"/>
        <v>100.00000381469727</v>
      </c>
      <c r="K100" s="77"/>
      <c r="L100" s="78">
        <f>VLOOKUP($C100,'Fig 3.2.2'!$C:$Z,8,0)</f>
        <v>35270.138314775308</v>
      </c>
      <c r="M100" s="79">
        <v>92.653778076171875</v>
      </c>
      <c r="N100" s="79">
        <v>7.3462224006652832</v>
      </c>
      <c r="O100" s="76">
        <f t="shared" si="5"/>
        <v>100.00000047683716</v>
      </c>
    </row>
    <row r="101" spans="1:15" ht="20.399999999999999" x14ac:dyDescent="0.3">
      <c r="A101" s="39" t="s">
        <v>119</v>
      </c>
      <c r="B101" s="39" t="s">
        <v>28</v>
      </c>
      <c r="C101" s="39" t="s">
        <v>137</v>
      </c>
      <c r="D101" s="39" t="s">
        <v>203</v>
      </c>
      <c r="E101" s="25">
        <f t="shared" si="3"/>
        <v>234519.94615298603</v>
      </c>
      <c r="F101" s="74"/>
      <c r="G101" s="75">
        <f>VLOOKUP($C101,'Fig 3.2.2'!$C:$Z,5,0)</f>
        <v>73141.815332046506</v>
      </c>
      <c r="H101" s="76">
        <v>76.641525268554688</v>
      </c>
      <c r="I101" s="76">
        <v>23.358474731445313</v>
      </c>
      <c r="J101" s="76">
        <f t="shared" si="4"/>
        <v>100</v>
      </c>
      <c r="K101" s="77"/>
      <c r="L101" s="78">
        <f>VLOOKUP($C101,'Fig 3.2.2'!$C:$Z,8,0)</f>
        <v>161378.13082093952</v>
      </c>
      <c r="M101" s="79">
        <v>90.959213256835938</v>
      </c>
      <c r="N101" s="79">
        <v>9.0407886505126953</v>
      </c>
      <c r="O101" s="76">
        <f t="shared" si="5"/>
        <v>100.00000190734863</v>
      </c>
    </row>
    <row r="102" spans="1:15" ht="20.399999999999999" x14ac:dyDescent="0.3">
      <c r="A102" s="39" t="s">
        <v>119</v>
      </c>
      <c r="B102" s="39" t="s">
        <v>28</v>
      </c>
      <c r="C102" s="39" t="s">
        <v>138</v>
      </c>
      <c r="D102" s="39" t="s">
        <v>202</v>
      </c>
      <c r="E102" s="25">
        <f t="shared" si="3"/>
        <v>161545.03005249321</v>
      </c>
      <c r="F102" s="74"/>
      <c r="G102" s="75">
        <f>VLOOKUP($C102,'Fig 3.2.2'!$C:$Z,5,0)</f>
        <v>105742.46170771362</v>
      </c>
      <c r="H102" s="76">
        <v>38.501976013183594</v>
      </c>
      <c r="I102" s="76">
        <v>61.498023986816406</v>
      </c>
      <c r="J102" s="76">
        <f t="shared" si="4"/>
        <v>100</v>
      </c>
      <c r="K102" s="77"/>
      <c r="L102" s="78">
        <f>VLOOKUP($C102,'Fig 3.2.2'!$C:$Z,8,0)</f>
        <v>55802.568344779575</v>
      </c>
      <c r="M102" s="79">
        <v>95.529541015625</v>
      </c>
      <c r="N102" s="79">
        <v>4.4704604148864746</v>
      </c>
      <c r="O102" s="76">
        <f t="shared" si="5"/>
        <v>100.00000143051147</v>
      </c>
    </row>
    <row r="103" spans="1:15" ht="20.399999999999999" x14ac:dyDescent="0.3">
      <c r="A103" s="39" t="s">
        <v>119</v>
      </c>
      <c r="B103" s="39" t="s">
        <v>28</v>
      </c>
      <c r="C103" s="39" t="s">
        <v>139</v>
      </c>
      <c r="D103" s="39" t="s">
        <v>203</v>
      </c>
      <c r="E103" s="25">
        <f t="shared" si="3"/>
        <v>131553.1727454919</v>
      </c>
      <c r="F103" s="74"/>
      <c r="G103" s="75">
        <f>VLOOKUP($C103,'Fig 3.2.2'!$C:$Z,5,0)</f>
        <v>32720.093787575348</v>
      </c>
      <c r="H103" s="76">
        <v>92.414039611816406</v>
      </c>
      <c r="I103" s="76">
        <v>7.585960865020752</v>
      </c>
      <c r="J103" s="76">
        <f t="shared" si="4"/>
        <v>100.00000047683716</v>
      </c>
      <c r="K103" s="77"/>
      <c r="L103" s="78">
        <f>VLOOKUP($C103,'Fig 3.2.2'!$C:$Z,8,0)</f>
        <v>98833.078957916558</v>
      </c>
      <c r="M103" s="79">
        <v>89.156517028808594</v>
      </c>
      <c r="N103" s="79">
        <v>10.843484878540039</v>
      </c>
      <c r="O103" s="76">
        <f t="shared" si="5"/>
        <v>100.00000190734863</v>
      </c>
    </row>
    <row r="104" spans="1:15" ht="20.399999999999999" x14ac:dyDescent="0.3">
      <c r="A104" s="39" t="s">
        <v>119</v>
      </c>
      <c r="B104" s="39" t="s">
        <v>28</v>
      </c>
      <c r="C104" s="39" t="s">
        <v>140</v>
      </c>
      <c r="D104" s="39" t="s">
        <v>202</v>
      </c>
      <c r="E104" s="25">
        <f t="shared" si="3"/>
        <v>33976.509217844876</v>
      </c>
      <c r="F104" s="74"/>
      <c r="G104" s="75">
        <f>VLOOKUP($C104,'Fig 3.2.2'!$C:$Z,5,0)</f>
        <v>25012.815986355054</v>
      </c>
      <c r="H104" s="76">
        <v>40.081687927246094</v>
      </c>
      <c r="I104" s="76">
        <v>59.918312072753906</v>
      </c>
      <c r="J104" s="76">
        <f t="shared" si="4"/>
        <v>100</v>
      </c>
      <c r="K104" s="77"/>
      <c r="L104" s="78">
        <f>VLOOKUP($C104,'Fig 3.2.2'!$C:$Z,8,0)</f>
        <v>8963.693231489824</v>
      </c>
      <c r="M104" s="79">
        <v>70.208465576171875</v>
      </c>
      <c r="N104" s="79">
        <v>29.791536331176758</v>
      </c>
      <c r="O104" s="76">
        <f t="shared" si="5"/>
        <v>100.00000190734863</v>
      </c>
    </row>
    <row r="105" spans="1:15" ht="20.399999999999999" x14ac:dyDescent="0.3">
      <c r="A105" s="39" t="s">
        <v>119</v>
      </c>
      <c r="B105" s="39" t="s">
        <v>28</v>
      </c>
      <c r="C105" s="39" t="s">
        <v>141</v>
      </c>
      <c r="D105" s="39" t="s">
        <v>202</v>
      </c>
      <c r="E105" s="25">
        <f t="shared" si="3"/>
        <v>21896.084934483169</v>
      </c>
      <c r="F105" s="74"/>
      <c r="G105" s="75">
        <f>VLOOKUP($C105,'Fig 3.2.2'!$C:$Z,5,0)</f>
        <v>17489.106250370052</v>
      </c>
      <c r="H105" s="76">
        <v>12.203330039978027</v>
      </c>
      <c r="I105" s="76">
        <v>87.796669006347656</v>
      </c>
      <c r="J105" s="76">
        <f t="shared" si="4"/>
        <v>99.999999046325684</v>
      </c>
      <c r="K105" s="77"/>
      <c r="L105" s="78">
        <f>VLOOKUP($C105,'Fig 3.2.2'!$C:$Z,8,0)</f>
        <v>4406.9786841131163</v>
      </c>
      <c r="M105" s="79">
        <v>97.307456970214844</v>
      </c>
      <c r="N105" s="79">
        <v>2.6925420761108398</v>
      </c>
      <c r="O105" s="76">
        <f t="shared" si="5"/>
        <v>99.999999046325684</v>
      </c>
    </row>
    <row r="106" spans="1:15" ht="20.399999999999999" x14ac:dyDescent="0.3">
      <c r="A106" s="39" t="s">
        <v>119</v>
      </c>
      <c r="B106" s="39" t="s">
        <v>28</v>
      </c>
      <c r="C106" s="39" t="s">
        <v>142</v>
      </c>
      <c r="D106" s="39" t="s">
        <v>202</v>
      </c>
      <c r="E106" s="25">
        <f t="shared" si="3"/>
        <v>279037.82326812681</v>
      </c>
      <c r="F106" s="74"/>
      <c r="G106" s="75">
        <f>VLOOKUP($C106,'Fig 3.2.2'!$C:$Z,5,0)</f>
        <v>93051.026921085839</v>
      </c>
      <c r="H106" s="76">
        <v>71.678550720214844</v>
      </c>
      <c r="I106" s="76">
        <v>28.321445465087891</v>
      </c>
      <c r="J106" s="76">
        <f t="shared" si="4"/>
        <v>99.999996185302734</v>
      </c>
      <c r="K106" s="77"/>
      <c r="L106" s="78">
        <f>VLOOKUP($C106,'Fig 3.2.2'!$C:$Z,8,0)</f>
        <v>185986.79634704094</v>
      </c>
      <c r="M106" s="79">
        <v>95.222633361816406</v>
      </c>
      <c r="N106" s="79">
        <v>4.7773666381835938</v>
      </c>
      <c r="O106" s="76">
        <f t="shared" si="5"/>
        <v>100</v>
      </c>
    </row>
    <row r="107" spans="1:15" ht="20.399999999999999" x14ac:dyDescent="0.3">
      <c r="A107" s="39" t="s">
        <v>119</v>
      </c>
      <c r="B107" s="39" t="s">
        <v>28</v>
      </c>
      <c r="C107" s="39" t="s">
        <v>143</v>
      </c>
      <c r="D107" s="39" t="s">
        <v>202</v>
      </c>
      <c r="E107" s="25">
        <f t="shared" si="3"/>
        <v>52311.058827386638</v>
      </c>
      <c r="F107" s="74"/>
      <c r="G107" s="75">
        <f>VLOOKUP($C107,'Fig 3.2.2'!$C:$Z,5,0)</f>
        <v>44302.664915925547</v>
      </c>
      <c r="H107" s="76">
        <v>49.634601593017578</v>
      </c>
      <c r="I107" s="76">
        <v>50.365398406982422</v>
      </c>
      <c r="J107" s="76">
        <f t="shared" si="4"/>
        <v>100</v>
      </c>
      <c r="K107" s="77"/>
      <c r="L107" s="78">
        <f>VLOOKUP($C107,'Fig 3.2.2'!$C:$Z,8,0)</f>
        <v>8008.3939114610921</v>
      </c>
      <c r="M107" s="79">
        <v>91.686897277832031</v>
      </c>
      <c r="N107" s="79">
        <v>8.3131017684936523</v>
      </c>
      <c r="O107" s="76">
        <f t="shared" si="5"/>
        <v>99.999999046325684</v>
      </c>
    </row>
    <row r="108" spans="1:15" ht="20.399999999999999" x14ac:dyDescent="0.3">
      <c r="A108" s="39" t="s">
        <v>119</v>
      </c>
      <c r="B108" s="39" t="s">
        <v>28</v>
      </c>
      <c r="C108" s="39" t="s">
        <v>144</v>
      </c>
      <c r="D108" s="39" t="s">
        <v>202</v>
      </c>
      <c r="E108" s="25">
        <f t="shared" si="3"/>
        <v>97079.73303857664</v>
      </c>
      <c r="F108" s="74"/>
      <c r="G108" s="75">
        <f>VLOOKUP($C108,'Fig 3.2.2'!$C:$Z,5,0)</f>
        <v>72626.183024425351</v>
      </c>
      <c r="H108" s="76">
        <v>61.317863464355469</v>
      </c>
      <c r="I108" s="76">
        <v>38.682136535644531</v>
      </c>
      <c r="J108" s="76">
        <f t="shared" si="4"/>
        <v>100</v>
      </c>
      <c r="K108" s="77"/>
      <c r="L108" s="78">
        <f>VLOOKUP($C108,'Fig 3.2.2'!$C:$Z,8,0)</f>
        <v>24453.550014151286</v>
      </c>
      <c r="M108" s="79">
        <v>76.694656372070313</v>
      </c>
      <c r="N108" s="79">
        <v>23.305341720581055</v>
      </c>
      <c r="O108" s="76">
        <f t="shared" si="5"/>
        <v>99.999998092651367</v>
      </c>
    </row>
    <row r="109" spans="1:15" ht="20.399999999999999" x14ac:dyDescent="0.3">
      <c r="A109" s="39" t="s">
        <v>119</v>
      </c>
      <c r="B109" s="39" t="s">
        <v>28</v>
      </c>
      <c r="C109" s="39" t="s">
        <v>145</v>
      </c>
      <c r="D109" s="39" t="s">
        <v>203</v>
      </c>
      <c r="E109" s="25">
        <f t="shared" si="3"/>
        <v>151385.45194446918</v>
      </c>
      <c r="F109" s="74"/>
      <c r="G109" s="75">
        <f>VLOOKUP($C109,'Fig 3.2.2'!$C:$Z,5,0)</f>
        <v>126790.12467294866</v>
      </c>
      <c r="H109" s="76">
        <v>57.042598724365234</v>
      </c>
      <c r="I109" s="76">
        <v>42.957401275634766</v>
      </c>
      <c r="J109" s="76">
        <f t="shared" si="4"/>
        <v>100</v>
      </c>
      <c r="K109" s="77"/>
      <c r="L109" s="78">
        <f>VLOOKUP($C109,'Fig 3.2.2'!$C:$Z,8,0)</f>
        <v>24595.327271520509</v>
      </c>
      <c r="M109" s="79">
        <v>79.656913757324219</v>
      </c>
      <c r="N109" s="79">
        <v>20.343084335327148</v>
      </c>
      <c r="O109" s="76">
        <f t="shared" si="5"/>
        <v>99.999998092651367</v>
      </c>
    </row>
    <row r="110" spans="1:15" x14ac:dyDescent="0.3">
      <c r="A110" s="39" t="s">
        <v>59</v>
      </c>
      <c r="B110" s="39" t="s">
        <v>29</v>
      </c>
      <c r="C110" s="39" t="s">
        <v>146</v>
      </c>
      <c r="D110" s="39" t="s">
        <v>203</v>
      </c>
      <c r="E110" s="25">
        <f t="shared" si="3"/>
        <v>157970.62017611245</v>
      </c>
      <c r="F110" s="74"/>
      <c r="G110" s="75">
        <f>VLOOKUP($C110,'Fig 3.2.2'!$C:$Z,5,0)</f>
        <v>156864.73152619158</v>
      </c>
      <c r="H110" s="76">
        <v>4.0138154029846191</v>
      </c>
      <c r="I110" s="76">
        <v>95.986183166503906</v>
      </c>
      <c r="J110" s="76">
        <f t="shared" si="4"/>
        <v>99.999998569488525</v>
      </c>
      <c r="K110" s="77"/>
      <c r="L110" s="78">
        <f>VLOOKUP($C110,'Fig 3.2.2'!$C:$Z,8,0)</f>
        <v>1105.8886499208691</v>
      </c>
      <c r="M110" s="79">
        <v>48.535289764404297</v>
      </c>
      <c r="N110" s="79">
        <v>51.464710235595703</v>
      </c>
      <c r="O110" s="76">
        <f t="shared" si="5"/>
        <v>100</v>
      </c>
    </row>
    <row r="111" spans="1:15" x14ac:dyDescent="0.3">
      <c r="A111" s="39" t="s">
        <v>59</v>
      </c>
      <c r="B111" s="39" t="s">
        <v>29</v>
      </c>
      <c r="C111" s="39" t="s">
        <v>147</v>
      </c>
      <c r="D111" s="39" t="s">
        <v>203</v>
      </c>
      <c r="E111" s="25">
        <f t="shared" si="3"/>
        <v>98366.697248798839</v>
      </c>
      <c r="F111" s="74"/>
      <c r="G111" s="75">
        <f>VLOOKUP($C111,'Fig 3.2.2'!$C:$Z,5,0)</f>
        <v>96972.867455492218</v>
      </c>
      <c r="H111" s="76">
        <v>4.9244351387023926</v>
      </c>
      <c r="I111" s="76">
        <v>95.0755615234375</v>
      </c>
      <c r="J111" s="76">
        <f t="shared" si="4"/>
        <v>99.999996662139893</v>
      </c>
      <c r="K111" s="77"/>
      <c r="L111" s="78">
        <f>VLOOKUP($C111,'Fig 3.2.2'!$C:$Z,8,0)</f>
        <v>1393.8297933066228</v>
      </c>
      <c r="M111" s="79">
        <v>76.604713439941406</v>
      </c>
      <c r="N111" s="79">
        <v>23.395286560058594</v>
      </c>
      <c r="O111" s="76">
        <f t="shared" si="5"/>
        <v>100</v>
      </c>
    </row>
    <row r="112" spans="1:15" x14ac:dyDescent="0.3">
      <c r="A112" s="39" t="s">
        <v>59</v>
      </c>
      <c r="B112" s="39" t="s">
        <v>29</v>
      </c>
      <c r="C112" s="39" t="s">
        <v>148</v>
      </c>
      <c r="D112" s="39" t="s">
        <v>203</v>
      </c>
      <c r="E112" s="25">
        <f t="shared" si="3"/>
        <v>102266.74039795896</v>
      </c>
      <c r="F112" s="74"/>
      <c r="G112" s="75">
        <f>VLOOKUP($C112,'Fig 3.2.2'!$C:$Z,5,0)</f>
        <v>101523.17168410459</v>
      </c>
      <c r="H112" s="76">
        <v>4.154627799987793</v>
      </c>
      <c r="I112" s="76">
        <v>95.845375061035156</v>
      </c>
      <c r="J112" s="76">
        <f t="shared" si="4"/>
        <v>100.00000286102295</v>
      </c>
      <c r="K112" s="77"/>
      <c r="L112" s="78">
        <f>VLOOKUP($C112,'Fig 3.2.2'!$C:$Z,8,0)</f>
        <v>743.56871385437819</v>
      </c>
      <c r="M112" s="79">
        <v>84.593849182128906</v>
      </c>
      <c r="N112" s="79">
        <v>15.406147003173828</v>
      </c>
      <c r="O112" s="76">
        <f t="shared" si="5"/>
        <v>99.999996185302734</v>
      </c>
    </row>
    <row r="113" spans="1:15" ht="20.399999999999999" x14ac:dyDescent="0.3">
      <c r="A113" s="39" t="s">
        <v>59</v>
      </c>
      <c r="B113" s="39" t="s">
        <v>29</v>
      </c>
      <c r="C113" s="39" t="s">
        <v>149</v>
      </c>
      <c r="D113" s="39" t="s">
        <v>203</v>
      </c>
      <c r="E113" s="25">
        <f t="shared" si="3"/>
        <v>53612.734677511275</v>
      </c>
      <c r="F113" s="74"/>
      <c r="G113" s="75">
        <f>VLOOKUP($C113,'Fig 3.2.2'!$C:$Z,5,0)</f>
        <v>52792.140914779236</v>
      </c>
      <c r="H113" s="76">
        <v>14.692062377929688</v>
      </c>
      <c r="I113" s="76">
        <v>85.307937622070313</v>
      </c>
      <c r="J113" s="76">
        <f t="shared" si="4"/>
        <v>100</v>
      </c>
      <c r="K113" s="77"/>
      <c r="L113" s="78">
        <f>VLOOKUP($C113,'Fig 3.2.2'!$C:$Z,8,0)</f>
        <v>820.59376273203657</v>
      </c>
      <c r="M113" s="79">
        <v>36.514934539794922</v>
      </c>
      <c r="N113" s="79">
        <v>63.485065460205078</v>
      </c>
      <c r="O113" s="76">
        <f t="shared" si="5"/>
        <v>100</v>
      </c>
    </row>
    <row r="114" spans="1:15" x14ac:dyDescent="0.3">
      <c r="A114" s="39" t="s">
        <v>59</v>
      </c>
      <c r="B114" s="39" t="s">
        <v>29</v>
      </c>
      <c r="C114" s="39" t="s">
        <v>150</v>
      </c>
      <c r="D114" s="39" t="s">
        <v>203</v>
      </c>
      <c r="E114" s="25">
        <f t="shared" si="3"/>
        <v>181780.5505936663</v>
      </c>
      <c r="F114" s="74"/>
      <c r="G114" s="75">
        <f>VLOOKUP($C114,'Fig 3.2.2'!$C:$Z,5,0)</f>
        <v>180142.04823642777</v>
      </c>
      <c r="H114" s="76">
        <v>3.9574780464172363</v>
      </c>
      <c r="I114" s="76">
        <v>96.042518615722656</v>
      </c>
      <c r="J114" s="76">
        <f t="shared" si="4"/>
        <v>99.999996662139893</v>
      </c>
      <c r="K114" s="77"/>
      <c r="L114" s="78">
        <f>VLOOKUP($C114,'Fig 3.2.2'!$C:$Z,8,0)</f>
        <v>1638.5023572385196</v>
      </c>
      <c r="M114" s="79">
        <v>57.364540100097656</v>
      </c>
      <c r="N114" s="79">
        <v>42.635459899902344</v>
      </c>
      <c r="O114" s="76">
        <f t="shared" si="5"/>
        <v>100</v>
      </c>
    </row>
    <row r="115" spans="1:15" x14ac:dyDescent="0.3">
      <c r="A115" s="39" t="s">
        <v>59</v>
      </c>
      <c r="B115" s="39" t="s">
        <v>29</v>
      </c>
      <c r="C115" s="39" t="s">
        <v>151</v>
      </c>
      <c r="D115" s="39" t="s">
        <v>203</v>
      </c>
      <c r="E115" s="25">
        <f t="shared" si="3"/>
        <v>89088.322680664831</v>
      </c>
      <c r="F115" s="74"/>
      <c r="G115" s="75">
        <f>VLOOKUP($C115,'Fig 3.2.2'!$C:$Z,5,0)</f>
        <v>88104.906345792915</v>
      </c>
      <c r="H115" s="76">
        <v>5.6823415756225586</v>
      </c>
      <c r="I115" s="76">
        <v>94.317657470703125</v>
      </c>
      <c r="J115" s="76">
        <f t="shared" si="4"/>
        <v>99.999999046325684</v>
      </c>
      <c r="K115" s="77"/>
      <c r="L115" s="78">
        <f>VLOOKUP($C115,'Fig 3.2.2'!$C:$Z,8,0)</f>
        <v>983.41633487192189</v>
      </c>
      <c r="M115" s="79">
        <v>57.758609771728516</v>
      </c>
      <c r="N115" s="79">
        <v>42.241390228271484</v>
      </c>
      <c r="O115" s="76">
        <f t="shared" si="5"/>
        <v>100</v>
      </c>
    </row>
    <row r="116" spans="1:15" x14ac:dyDescent="0.3">
      <c r="A116" s="39" t="s">
        <v>59</v>
      </c>
      <c r="B116" s="39" t="s">
        <v>29</v>
      </c>
      <c r="C116" s="39" t="s">
        <v>152</v>
      </c>
      <c r="D116" s="39" t="s">
        <v>203</v>
      </c>
      <c r="E116" s="25">
        <f t="shared" si="3"/>
        <v>79117.13857800026</v>
      </c>
      <c r="F116" s="74"/>
      <c r="G116" s="75">
        <f>VLOOKUP($C116,'Fig 3.2.2'!$C:$Z,5,0)</f>
        <v>77970.540437962409</v>
      </c>
      <c r="H116" s="76">
        <v>6.8945522308349609</v>
      </c>
      <c r="I116" s="76">
        <v>93.105445861816406</v>
      </c>
      <c r="J116" s="76">
        <f t="shared" si="4"/>
        <v>99.999998092651367</v>
      </c>
      <c r="K116" s="77"/>
      <c r="L116" s="78">
        <f>VLOOKUP($C116,'Fig 3.2.2'!$C:$Z,8,0)</f>
        <v>1146.5981400378464</v>
      </c>
      <c r="M116" s="79">
        <v>48.913284301757813</v>
      </c>
      <c r="N116" s="79">
        <v>51.086715698242188</v>
      </c>
      <c r="O116" s="76">
        <f t="shared" si="5"/>
        <v>100</v>
      </c>
    </row>
    <row r="117" spans="1:15" x14ac:dyDescent="0.3">
      <c r="A117" s="39" t="s">
        <v>59</v>
      </c>
      <c r="B117" s="39" t="s">
        <v>29</v>
      </c>
      <c r="C117" s="39" t="s">
        <v>153</v>
      </c>
      <c r="D117" s="39" t="s">
        <v>203</v>
      </c>
      <c r="E117" s="25">
        <f t="shared" si="3"/>
        <v>265077.37232480745</v>
      </c>
      <c r="F117" s="74"/>
      <c r="G117" s="75">
        <f>VLOOKUP($C117,'Fig 3.2.2'!$C:$Z,5,0)</f>
        <v>262386.49448143545</v>
      </c>
      <c r="H117" s="76">
        <v>10.440241813659668</v>
      </c>
      <c r="I117" s="76">
        <v>89.559761047363281</v>
      </c>
      <c r="J117" s="76">
        <f t="shared" si="4"/>
        <v>100.00000286102295</v>
      </c>
      <c r="K117" s="77"/>
      <c r="L117" s="78">
        <f>VLOOKUP($C117,'Fig 3.2.2'!$C:$Z,8,0)</f>
        <v>2690.8778433719817</v>
      </c>
      <c r="M117" s="79">
        <v>67.38494873046875</v>
      </c>
      <c r="N117" s="79">
        <v>32.61505126953125</v>
      </c>
      <c r="O117" s="76">
        <f t="shared" si="5"/>
        <v>100</v>
      </c>
    </row>
    <row r="118" spans="1:15" ht="20.399999999999999" x14ac:dyDescent="0.3">
      <c r="A118" s="39" t="s">
        <v>59</v>
      </c>
      <c r="B118" s="39" t="s">
        <v>29</v>
      </c>
      <c r="C118" s="39" t="s">
        <v>154</v>
      </c>
      <c r="D118" s="39" t="s">
        <v>203</v>
      </c>
      <c r="E118" s="25">
        <f t="shared" si="3"/>
        <v>106208.74474506218</v>
      </c>
      <c r="F118" s="74"/>
      <c r="G118" s="75">
        <f>VLOOKUP($C118,'Fig 3.2.2'!$C:$Z,5,0)</f>
        <v>105111.58578535203</v>
      </c>
      <c r="H118" s="76">
        <v>4.1068549156188965</v>
      </c>
      <c r="I118" s="76">
        <v>95.893142700195313</v>
      </c>
      <c r="J118" s="76">
        <f t="shared" si="4"/>
        <v>99.999997615814209</v>
      </c>
      <c r="K118" s="77"/>
      <c r="L118" s="78">
        <f>VLOOKUP($C118,'Fig 3.2.2'!$C:$Z,8,0)</f>
        <v>1097.1589597101536</v>
      </c>
      <c r="M118" s="79">
        <v>68.580619812011719</v>
      </c>
      <c r="N118" s="79">
        <v>31.419382095336914</v>
      </c>
      <c r="O118" s="76">
        <f t="shared" si="5"/>
        <v>100.00000190734863</v>
      </c>
    </row>
    <row r="119" spans="1:15" x14ac:dyDescent="0.3">
      <c r="A119" s="39" t="s">
        <v>59</v>
      </c>
      <c r="B119" s="39" t="s">
        <v>29</v>
      </c>
      <c r="C119" s="39" t="s">
        <v>155</v>
      </c>
      <c r="D119" s="39" t="s">
        <v>203</v>
      </c>
      <c r="E119" s="25">
        <f t="shared" si="3"/>
        <v>50795.685689758699</v>
      </c>
      <c r="F119" s="74"/>
      <c r="G119" s="75">
        <f>VLOOKUP($C119,'Fig 3.2.2'!$C:$Z,5,0)</f>
        <v>49355.557399547135</v>
      </c>
      <c r="H119" s="76">
        <v>4.000117301940918</v>
      </c>
      <c r="I119" s="76">
        <v>95.999885559082031</v>
      </c>
      <c r="J119" s="76">
        <f t="shared" si="4"/>
        <v>100.00000286102295</v>
      </c>
      <c r="K119" s="77"/>
      <c r="L119" s="78">
        <f>VLOOKUP($C119,'Fig 3.2.2'!$C:$Z,8,0)</f>
        <v>1440.1282902115634</v>
      </c>
      <c r="M119" s="79">
        <v>25.07135009765625</v>
      </c>
      <c r="N119" s="79">
        <v>74.92864990234375</v>
      </c>
      <c r="O119" s="76">
        <f t="shared" si="5"/>
        <v>100</v>
      </c>
    </row>
    <row r="120" spans="1:15" x14ac:dyDescent="0.3">
      <c r="A120" s="39" t="s">
        <v>46</v>
      </c>
      <c r="B120" s="39" t="s">
        <v>30</v>
      </c>
      <c r="C120" s="39" t="s">
        <v>156</v>
      </c>
      <c r="D120" s="39" t="s">
        <v>202</v>
      </c>
      <c r="E120" s="25">
        <f t="shared" si="3"/>
        <v>7465.6649932252376</v>
      </c>
      <c r="F120" s="74"/>
      <c r="G120" s="75">
        <f>VLOOKUP($C120,'Fig 3.2.2'!$C:$Z,5,0)</f>
        <v>6998.5186481193705</v>
      </c>
      <c r="H120" s="76">
        <v>28.204519271850586</v>
      </c>
      <c r="I120" s="76">
        <v>71.795478820800781</v>
      </c>
      <c r="J120" s="76">
        <f t="shared" si="4"/>
        <v>99.999998092651367</v>
      </c>
      <c r="K120" s="77"/>
      <c r="L120" s="78">
        <f>VLOOKUP($C120,'Fig 3.2.2'!$C:$Z,8,0)</f>
        <v>467.14634510586717</v>
      </c>
      <c r="M120" s="79">
        <v>89.999046325683594</v>
      </c>
      <c r="N120" s="79">
        <v>10.00095272064209</v>
      </c>
      <c r="O120" s="76">
        <f t="shared" si="5"/>
        <v>99.999999046325684</v>
      </c>
    </row>
    <row r="121" spans="1:15" x14ac:dyDescent="0.3">
      <c r="A121" s="39" t="s">
        <v>46</v>
      </c>
      <c r="B121" s="39" t="s">
        <v>30</v>
      </c>
      <c r="C121" s="39" t="s">
        <v>157</v>
      </c>
      <c r="D121" s="39" t="s">
        <v>202</v>
      </c>
      <c r="E121" s="25">
        <f t="shared" si="3"/>
        <v>59355.301087288542</v>
      </c>
      <c r="F121" s="74"/>
      <c r="G121" s="75">
        <f>VLOOKUP($C121,'Fig 3.2.2'!$C:$Z,5,0)</f>
        <v>37426.373172091684</v>
      </c>
      <c r="H121" s="76">
        <v>19.970361709594727</v>
      </c>
      <c r="I121" s="76">
        <v>80.029640197753906</v>
      </c>
      <c r="J121" s="76">
        <f t="shared" si="4"/>
        <v>100.00000190734863</v>
      </c>
      <c r="K121" s="77"/>
      <c r="L121" s="78">
        <f>VLOOKUP($C121,'Fig 3.2.2'!$C:$Z,8,0)</f>
        <v>21928.927915196859</v>
      </c>
      <c r="M121" s="79">
        <v>97.400382995605469</v>
      </c>
      <c r="N121" s="79">
        <v>2.5996181964874268</v>
      </c>
      <c r="O121" s="76">
        <f t="shared" si="5"/>
        <v>100.0000011920929</v>
      </c>
    </row>
    <row r="122" spans="1:15" x14ac:dyDescent="0.3">
      <c r="A122" s="39" t="s">
        <v>46</v>
      </c>
      <c r="B122" s="39" t="s">
        <v>30</v>
      </c>
      <c r="C122" s="39" t="s">
        <v>158</v>
      </c>
      <c r="D122" s="39" t="s">
        <v>203</v>
      </c>
      <c r="E122" s="25">
        <f t="shared" si="3"/>
        <v>29872.780566901594</v>
      </c>
      <c r="F122" s="74"/>
      <c r="G122" s="75">
        <f>VLOOKUP($C122,'Fig 3.2.2'!$C:$Z,5,0)</f>
        <v>24562.302490340688</v>
      </c>
      <c r="H122" s="76">
        <v>79.240615844726563</v>
      </c>
      <c r="I122" s="76">
        <v>20.759384155273438</v>
      </c>
      <c r="J122" s="76">
        <f t="shared" si="4"/>
        <v>100</v>
      </c>
      <c r="K122" s="77"/>
      <c r="L122" s="78">
        <f>VLOOKUP($C122,'Fig 3.2.2'!$C:$Z,8,0)</f>
        <v>5310.4780765609066</v>
      </c>
      <c r="M122" s="79">
        <v>95.745094299316406</v>
      </c>
      <c r="N122" s="79">
        <v>4.2549033164978027</v>
      </c>
      <c r="O122" s="76">
        <f t="shared" si="5"/>
        <v>99.999997615814209</v>
      </c>
    </row>
    <row r="123" spans="1:15" x14ac:dyDescent="0.3">
      <c r="A123" s="39" t="s">
        <v>46</v>
      </c>
      <c r="B123" s="39" t="s">
        <v>30</v>
      </c>
      <c r="C123" s="39" t="s">
        <v>159</v>
      </c>
      <c r="D123" s="39" t="s">
        <v>202</v>
      </c>
      <c r="E123" s="25">
        <f t="shared" si="3"/>
        <v>178660.58902770333</v>
      </c>
      <c r="F123" s="74"/>
      <c r="G123" s="75">
        <f>VLOOKUP($C123,'Fig 3.2.2'!$C:$Z,5,0)</f>
        <v>101695.81642576677</v>
      </c>
      <c r="H123" s="76">
        <v>61.92633056640625</v>
      </c>
      <c r="I123" s="76">
        <v>38.07366943359375</v>
      </c>
      <c r="J123" s="76">
        <f t="shared" si="4"/>
        <v>100</v>
      </c>
      <c r="K123" s="77"/>
      <c r="L123" s="78">
        <f>VLOOKUP($C123,'Fig 3.2.2'!$C:$Z,8,0)</f>
        <v>76964.77260193658</v>
      </c>
      <c r="M123" s="79">
        <v>94.975204467773438</v>
      </c>
      <c r="N123" s="79">
        <v>5.0247936248779297</v>
      </c>
      <c r="O123" s="76">
        <f t="shared" si="5"/>
        <v>99.999998092651367</v>
      </c>
    </row>
    <row r="124" spans="1:15" x14ac:dyDescent="0.3">
      <c r="A124" s="39" t="s">
        <v>46</v>
      </c>
      <c r="B124" s="39" t="s">
        <v>30</v>
      </c>
      <c r="C124" s="39" t="s">
        <v>160</v>
      </c>
      <c r="D124" s="39" t="s">
        <v>202</v>
      </c>
      <c r="E124" s="25">
        <f t="shared" si="3"/>
        <v>84735.252571886886</v>
      </c>
      <c r="F124" s="74"/>
      <c r="G124" s="75">
        <f>VLOOKUP($C124,'Fig 3.2.2'!$C:$Z,5,0)</f>
        <v>69021.391528357839</v>
      </c>
      <c r="H124" s="76">
        <v>23.854894638061523</v>
      </c>
      <c r="I124" s="76">
        <v>76.145103454589844</v>
      </c>
      <c r="J124" s="76">
        <f t="shared" si="4"/>
        <v>99.999998092651367</v>
      </c>
      <c r="K124" s="77"/>
      <c r="L124" s="78">
        <f>VLOOKUP($C124,'Fig 3.2.2'!$C:$Z,8,0)</f>
        <v>15713.861043529043</v>
      </c>
      <c r="M124" s="79">
        <v>94.768829345703125</v>
      </c>
      <c r="N124" s="79">
        <v>5.2311735153198242</v>
      </c>
      <c r="O124" s="76">
        <f t="shared" si="5"/>
        <v>100.00000286102295</v>
      </c>
    </row>
    <row r="125" spans="1:15" x14ac:dyDescent="0.3">
      <c r="A125" s="39" t="s">
        <v>46</v>
      </c>
      <c r="B125" s="39" t="s">
        <v>30</v>
      </c>
      <c r="C125" s="39" t="s">
        <v>161</v>
      </c>
      <c r="D125" s="39" t="s">
        <v>202</v>
      </c>
      <c r="E125" s="25">
        <f t="shared" si="3"/>
        <v>77328.208769164397</v>
      </c>
      <c r="F125" s="74"/>
      <c r="G125" s="75">
        <f>VLOOKUP($C125,'Fig 3.2.2'!$C:$Z,5,0)</f>
        <v>25545.835826708448</v>
      </c>
      <c r="H125" s="76">
        <v>67.963134765625</v>
      </c>
      <c r="I125" s="76">
        <v>32.036869049072266</v>
      </c>
      <c r="J125" s="76">
        <f t="shared" si="4"/>
        <v>100.00000381469727</v>
      </c>
      <c r="K125" s="77"/>
      <c r="L125" s="78">
        <f>VLOOKUP($C125,'Fig 3.2.2'!$C:$Z,8,0)</f>
        <v>51782.372942455957</v>
      </c>
      <c r="M125" s="79">
        <v>98.433555603027344</v>
      </c>
      <c r="N125" s="79">
        <v>1.5664457082748413</v>
      </c>
      <c r="O125" s="76">
        <f t="shared" si="5"/>
        <v>100.00000131130219</v>
      </c>
    </row>
    <row r="126" spans="1:15" x14ac:dyDescent="0.3">
      <c r="A126" s="39" t="s">
        <v>46</v>
      </c>
      <c r="B126" s="39" t="s">
        <v>30</v>
      </c>
      <c r="C126" s="39" t="s">
        <v>162</v>
      </c>
      <c r="D126" s="39" t="s">
        <v>203</v>
      </c>
      <c r="E126" s="25">
        <f t="shared" si="3"/>
        <v>185376.37521895874</v>
      </c>
      <c r="F126" s="74"/>
      <c r="G126" s="75">
        <f>VLOOKUP($C126,'Fig 3.2.2'!$C:$Z,5,0)</f>
        <v>183328.32031835758</v>
      </c>
      <c r="H126" s="76">
        <v>6.8859963417053223</v>
      </c>
      <c r="I126" s="76">
        <v>93.114006042480469</v>
      </c>
      <c r="J126" s="76">
        <f t="shared" si="4"/>
        <v>100.00000238418579</v>
      </c>
      <c r="K126" s="77"/>
      <c r="L126" s="78">
        <f>VLOOKUP($C126,'Fig 3.2.2'!$C:$Z,8,0)</f>
        <v>2048.0549006011456</v>
      </c>
      <c r="M126" s="79">
        <v>77.014923095703125</v>
      </c>
      <c r="N126" s="79">
        <v>22.985074996948242</v>
      </c>
      <c r="O126" s="76">
        <f t="shared" si="5"/>
        <v>99.999998092651367</v>
      </c>
    </row>
    <row r="127" spans="1:15" x14ac:dyDescent="0.3">
      <c r="A127" s="39" t="s">
        <v>46</v>
      </c>
      <c r="B127" s="39" t="s">
        <v>30</v>
      </c>
      <c r="C127" s="39" t="s">
        <v>163</v>
      </c>
      <c r="D127" s="39" t="s">
        <v>202</v>
      </c>
      <c r="E127" s="25">
        <f t="shared" si="3"/>
        <v>37099.231679188641</v>
      </c>
      <c r="F127" s="74"/>
      <c r="G127" s="75">
        <f>VLOOKUP($C127,'Fig 3.2.2'!$C:$Z,5,0)</f>
        <v>20717.52874812892</v>
      </c>
      <c r="H127" s="76">
        <v>19.390522003173828</v>
      </c>
      <c r="I127" s="76">
        <v>80.609481811523438</v>
      </c>
      <c r="J127" s="76">
        <f t="shared" si="4"/>
        <v>100.00000381469727</v>
      </c>
      <c r="K127" s="77"/>
      <c r="L127" s="78">
        <f>VLOOKUP($C127,'Fig 3.2.2'!$C:$Z,8,0)</f>
        <v>16381.702931059717</v>
      </c>
      <c r="M127" s="79">
        <v>97.768150329589844</v>
      </c>
      <c r="N127" s="79">
        <v>2.2318527698516846</v>
      </c>
      <c r="O127" s="76">
        <f t="shared" si="5"/>
        <v>100.00000309944153</v>
      </c>
    </row>
    <row r="128" spans="1:15" x14ac:dyDescent="0.3">
      <c r="A128" s="39" t="s">
        <v>46</v>
      </c>
      <c r="B128" s="39" t="s">
        <v>30</v>
      </c>
      <c r="C128" s="39" t="s">
        <v>164</v>
      </c>
      <c r="D128" s="39" t="s">
        <v>202</v>
      </c>
      <c r="E128" s="25">
        <f t="shared" si="3"/>
        <v>50830.10618162794</v>
      </c>
      <c r="F128" s="74"/>
      <c r="G128" s="75">
        <f>VLOOKUP($C128,'Fig 3.2.2'!$C:$Z,5,0)</f>
        <v>33592.321619462396</v>
      </c>
      <c r="H128" s="76">
        <v>43.140571594238281</v>
      </c>
      <c r="I128" s="76">
        <v>56.859428405761719</v>
      </c>
      <c r="J128" s="76">
        <f t="shared" si="4"/>
        <v>100</v>
      </c>
      <c r="K128" s="77"/>
      <c r="L128" s="78">
        <f>VLOOKUP($C128,'Fig 3.2.2'!$C:$Z,8,0)</f>
        <v>17237.78456216554</v>
      </c>
      <c r="M128" s="79">
        <v>89.355377197265625</v>
      </c>
      <c r="N128" s="79">
        <v>10.644623756408691</v>
      </c>
      <c r="O128" s="76">
        <f t="shared" si="5"/>
        <v>100.00000095367432</v>
      </c>
    </row>
    <row r="129" spans="1:15" x14ac:dyDescent="0.3">
      <c r="A129" s="39" t="s">
        <v>37</v>
      </c>
      <c r="B129" s="39" t="s">
        <v>31</v>
      </c>
      <c r="C129" s="39" t="s">
        <v>165</v>
      </c>
      <c r="D129" s="39" t="s">
        <v>202</v>
      </c>
      <c r="E129" s="25">
        <f t="shared" si="3"/>
        <v>123960.74618539824</v>
      </c>
      <c r="F129" s="74"/>
      <c r="G129" s="75">
        <f>VLOOKUP($C129,'Fig 3.2.2'!$C:$Z,5,0)</f>
        <v>122790.75268367077</v>
      </c>
      <c r="H129" s="76">
        <v>4.4911885261535645</v>
      </c>
      <c r="I129" s="76">
        <v>95.508811950683594</v>
      </c>
      <c r="J129" s="76">
        <f t="shared" si="4"/>
        <v>100.00000047683716</v>
      </c>
      <c r="K129" s="77"/>
      <c r="L129" s="78">
        <f>VLOOKUP($C129,'Fig 3.2.2'!$C:$Z,8,0)</f>
        <v>1169.993501727474</v>
      </c>
      <c r="M129" s="79">
        <v>33.205299377441406</v>
      </c>
      <c r="N129" s="79">
        <v>66.794700622558594</v>
      </c>
      <c r="O129" s="76">
        <f t="shared" si="5"/>
        <v>100</v>
      </c>
    </row>
    <row r="130" spans="1:15" x14ac:dyDescent="0.3">
      <c r="A130" s="39" t="s">
        <v>37</v>
      </c>
      <c r="B130" s="39" t="s">
        <v>31</v>
      </c>
      <c r="C130" s="39" t="s">
        <v>166</v>
      </c>
      <c r="D130" s="39" t="s">
        <v>202</v>
      </c>
      <c r="E130" s="25">
        <f t="shared" si="3"/>
        <v>132835.20761857336</v>
      </c>
      <c r="F130" s="74"/>
      <c r="G130" s="75">
        <f>VLOOKUP($C130,'Fig 3.2.2'!$C:$Z,5,0)</f>
        <v>130529.3103845008</v>
      </c>
      <c r="H130" s="76">
        <v>6.5680999755859375</v>
      </c>
      <c r="I130" s="76">
        <v>93.431900024414063</v>
      </c>
      <c r="J130" s="76">
        <f t="shared" si="4"/>
        <v>100</v>
      </c>
      <c r="K130" s="77"/>
      <c r="L130" s="78">
        <f>VLOOKUP($C130,'Fig 3.2.2'!$C:$Z,8,0)</f>
        <v>2305.8972340725477</v>
      </c>
      <c r="M130" s="79">
        <v>61.107189178466797</v>
      </c>
      <c r="N130" s="79">
        <v>38.892810821533203</v>
      </c>
      <c r="O130" s="76">
        <f t="shared" si="5"/>
        <v>100</v>
      </c>
    </row>
    <row r="131" spans="1:15" x14ac:dyDescent="0.3">
      <c r="A131" s="39" t="s">
        <v>37</v>
      </c>
      <c r="B131" s="39" t="s">
        <v>31</v>
      </c>
      <c r="C131" s="39" t="s">
        <v>167</v>
      </c>
      <c r="D131" s="39" t="s">
        <v>202</v>
      </c>
      <c r="E131" s="25">
        <f t="shared" si="3"/>
        <v>71351.065216854331</v>
      </c>
      <c r="F131" s="74"/>
      <c r="G131" s="75">
        <f>VLOOKUP($C131,'Fig 3.2.2'!$C:$Z,5,0)</f>
        <v>70902.118899426947</v>
      </c>
      <c r="H131" s="76">
        <v>12.757457733154297</v>
      </c>
      <c r="I131" s="76">
        <v>87.242546081542969</v>
      </c>
      <c r="J131" s="76">
        <f t="shared" si="4"/>
        <v>100.00000381469727</v>
      </c>
      <c r="K131" s="77"/>
      <c r="L131" s="78">
        <f>VLOOKUP($C131,'Fig 3.2.2'!$C:$Z,8,0)</f>
        <v>448.94631742738596</v>
      </c>
      <c r="M131" s="79">
        <v>80.242385864257813</v>
      </c>
      <c r="N131" s="79">
        <v>19.757612228393555</v>
      </c>
      <c r="O131" s="76">
        <f t="shared" si="5"/>
        <v>99.999998092651367</v>
      </c>
    </row>
    <row r="132" spans="1:15" x14ac:dyDescent="0.3">
      <c r="A132" s="39" t="s">
        <v>37</v>
      </c>
      <c r="B132" s="39" t="s">
        <v>31</v>
      </c>
      <c r="C132" s="39" t="s">
        <v>168</v>
      </c>
      <c r="D132" s="39" t="s">
        <v>202</v>
      </c>
      <c r="E132" s="25">
        <f t="shared" si="3"/>
        <v>54342.516804788072</v>
      </c>
      <c r="F132" s="74"/>
      <c r="G132" s="75">
        <f>VLOOKUP($C132,'Fig 3.2.2'!$C:$Z,5,0)</f>
        <v>53348.404586322547</v>
      </c>
      <c r="H132" s="76">
        <v>11.852334976196289</v>
      </c>
      <c r="I132" s="76">
        <v>88.147666931152344</v>
      </c>
      <c r="J132" s="76">
        <f t="shared" si="4"/>
        <v>100.00000190734863</v>
      </c>
      <c r="K132" s="77"/>
      <c r="L132" s="78">
        <f>VLOOKUP($C132,'Fig 3.2.2'!$C:$Z,8,0)</f>
        <v>994.11221846552746</v>
      </c>
      <c r="M132" s="79">
        <v>78.690498352050781</v>
      </c>
      <c r="N132" s="79">
        <v>21.309503555297852</v>
      </c>
      <c r="O132" s="76">
        <f t="shared" si="5"/>
        <v>100.00000190734863</v>
      </c>
    </row>
    <row r="133" spans="1:15" x14ac:dyDescent="0.3">
      <c r="A133" s="39" t="s">
        <v>37</v>
      </c>
      <c r="B133" s="39" t="s">
        <v>31</v>
      </c>
      <c r="C133" s="39" t="s">
        <v>169</v>
      </c>
      <c r="D133" s="39" t="s">
        <v>202</v>
      </c>
      <c r="E133" s="25">
        <f t="shared" si="3"/>
        <v>179506.3798021054</v>
      </c>
      <c r="F133" s="74"/>
      <c r="G133" s="75">
        <f>VLOOKUP($C133,'Fig 3.2.2'!$C:$Z,5,0)</f>
        <v>179023.0761074794</v>
      </c>
      <c r="H133" s="76">
        <v>3.7661941051483154</v>
      </c>
      <c r="I133" s="76">
        <v>96.233802795410156</v>
      </c>
      <c r="J133" s="76">
        <f t="shared" si="4"/>
        <v>99.999996900558472</v>
      </c>
      <c r="K133" s="77"/>
      <c r="L133" s="78">
        <f>VLOOKUP($C133,'Fig 3.2.2'!$C:$Z,8,0)</f>
        <v>483.30369462599896</v>
      </c>
      <c r="M133" s="79">
        <v>100</v>
      </c>
      <c r="N133" s="79">
        <v>0</v>
      </c>
      <c r="O133" s="76">
        <f t="shared" si="5"/>
        <v>100</v>
      </c>
    </row>
    <row r="134" spans="1:15" x14ac:dyDescent="0.3">
      <c r="A134" s="39" t="s">
        <v>37</v>
      </c>
      <c r="B134" s="39" t="s">
        <v>31</v>
      </c>
      <c r="C134" s="39" t="s">
        <v>170</v>
      </c>
      <c r="D134" s="39" t="s">
        <v>202</v>
      </c>
      <c r="E134" s="25">
        <f t="shared" ref="E134:E139" si="6">SUM(G134,L134)</f>
        <v>57472.015651774818</v>
      </c>
      <c r="F134" s="74"/>
      <c r="G134" s="75">
        <f>VLOOKUP($C134,'Fig 3.2.2'!$C:$Z,5,0)</f>
        <v>57458.085539825435</v>
      </c>
      <c r="H134" s="76">
        <v>2.3732137680053711</v>
      </c>
      <c r="I134" s="76">
        <v>97.626785278320313</v>
      </c>
      <c r="J134" s="76">
        <f t="shared" ref="J134:J139" si="7">SUM(H134:I134)</f>
        <v>99.999999046325684</v>
      </c>
      <c r="K134" s="77"/>
      <c r="L134" s="78">
        <f>VLOOKUP($C134,'Fig 3.2.2'!$C:$Z,8,0)</f>
        <v>13.930111949379407</v>
      </c>
      <c r="M134" s="79">
        <v>0</v>
      </c>
      <c r="N134" s="79">
        <v>100</v>
      </c>
      <c r="O134" s="76">
        <f t="shared" ref="O134:O139" si="8">SUM(M134:N134)</f>
        <v>100</v>
      </c>
    </row>
    <row r="135" spans="1:15" x14ac:dyDescent="0.3">
      <c r="A135" s="39" t="s">
        <v>37</v>
      </c>
      <c r="B135" s="39" t="s">
        <v>31</v>
      </c>
      <c r="C135" s="39" t="s">
        <v>171</v>
      </c>
      <c r="D135" s="39" t="s">
        <v>202</v>
      </c>
      <c r="E135" s="25">
        <f t="shared" si="6"/>
        <v>64293.279593960309</v>
      </c>
      <c r="F135" s="74"/>
      <c r="G135" s="75">
        <f>VLOOKUP($C135,'Fig 3.2.2'!$C:$Z,5,0)</f>
        <v>63751.323539645979</v>
      </c>
      <c r="H135" s="76">
        <v>2.6523137092590332</v>
      </c>
      <c r="I135" s="76">
        <v>97.347686767578125</v>
      </c>
      <c r="J135" s="76">
        <f t="shared" si="7"/>
        <v>100.00000047683716</v>
      </c>
      <c r="K135" s="77"/>
      <c r="L135" s="78">
        <f>VLOOKUP($C135,'Fig 3.2.2'!$C:$Z,8,0)</f>
        <v>541.95605431433114</v>
      </c>
      <c r="M135" s="79">
        <v>97.262588500976563</v>
      </c>
      <c r="N135" s="79">
        <v>2.7374138832092285</v>
      </c>
      <c r="O135" s="76">
        <f t="shared" si="8"/>
        <v>100.00000238418579</v>
      </c>
    </row>
    <row r="136" spans="1:15" x14ac:dyDescent="0.3">
      <c r="A136" s="39" t="s">
        <v>37</v>
      </c>
      <c r="B136" s="39" t="s">
        <v>31</v>
      </c>
      <c r="C136" s="39" t="s">
        <v>172</v>
      </c>
      <c r="D136" s="39" t="s">
        <v>202</v>
      </c>
      <c r="E136" s="25">
        <f t="shared" si="6"/>
        <v>17006.430519126869</v>
      </c>
      <c r="F136" s="74"/>
      <c r="G136" s="75">
        <f>VLOOKUP($C136,'Fig 3.2.2'!$C:$Z,5,0)</f>
        <v>16546.781366760326</v>
      </c>
      <c r="H136" s="76">
        <v>4.4791207313537598</v>
      </c>
      <c r="I136" s="76">
        <v>95.520881652832031</v>
      </c>
      <c r="J136" s="76">
        <f t="shared" si="7"/>
        <v>100.00000238418579</v>
      </c>
      <c r="K136" s="77"/>
      <c r="L136" s="78">
        <f>VLOOKUP($C136,'Fig 3.2.2'!$C:$Z,8,0)</f>
        <v>459.64915236654406</v>
      </c>
      <c r="M136" s="79">
        <v>74.711174011230469</v>
      </c>
      <c r="N136" s="79">
        <v>25.288827896118164</v>
      </c>
      <c r="O136" s="76">
        <f t="shared" si="8"/>
        <v>100.00000190734863</v>
      </c>
    </row>
    <row r="137" spans="1:15" x14ac:dyDescent="0.3">
      <c r="A137" s="39" t="s">
        <v>37</v>
      </c>
      <c r="B137" s="39" t="s">
        <v>31</v>
      </c>
      <c r="C137" s="39" t="s">
        <v>173</v>
      </c>
      <c r="D137" s="39" t="s">
        <v>202</v>
      </c>
      <c r="E137" s="25">
        <f t="shared" si="6"/>
        <v>29240.203997711349</v>
      </c>
      <c r="F137" s="74"/>
      <c r="G137" s="75">
        <f>VLOOKUP($C137,'Fig 3.2.2'!$C:$Z,5,0)</f>
        <v>29062.595208792271</v>
      </c>
      <c r="H137" s="76">
        <v>27.939605712890625</v>
      </c>
      <c r="I137" s="76">
        <v>72.060394287109375</v>
      </c>
      <c r="J137" s="76">
        <f t="shared" si="7"/>
        <v>100</v>
      </c>
      <c r="K137" s="77"/>
      <c r="L137" s="78">
        <f>VLOOKUP($C137,'Fig 3.2.2'!$C:$Z,8,0)</f>
        <v>177.60878891907765</v>
      </c>
      <c r="M137" s="79">
        <v>100</v>
      </c>
      <c r="N137" s="79">
        <v>0</v>
      </c>
      <c r="O137" s="76">
        <f t="shared" si="8"/>
        <v>100</v>
      </c>
    </row>
    <row r="138" spans="1:15" x14ac:dyDescent="0.3">
      <c r="A138" s="39" t="s">
        <v>37</v>
      </c>
      <c r="B138" s="39" t="s">
        <v>31</v>
      </c>
      <c r="C138" s="39" t="s">
        <v>174</v>
      </c>
      <c r="D138" s="39" t="s">
        <v>202</v>
      </c>
      <c r="E138" s="25">
        <f t="shared" si="6"/>
        <v>72673.332741130362</v>
      </c>
      <c r="F138" s="74"/>
      <c r="G138" s="75">
        <f>VLOOKUP($C138,'Fig 3.2.2'!$C:$Z,5,0)</f>
        <v>71876.616634888967</v>
      </c>
      <c r="H138" s="76">
        <v>7.304140567779541</v>
      </c>
      <c r="I138" s="76">
        <v>92.69586181640625</v>
      </c>
      <c r="J138" s="76">
        <f t="shared" si="7"/>
        <v>100.00000238418579</v>
      </c>
      <c r="K138" s="77"/>
      <c r="L138" s="78">
        <f>VLOOKUP($C138,'Fig 3.2.2'!$C:$Z,8,0)</f>
        <v>796.71610624139976</v>
      </c>
      <c r="M138" s="79">
        <v>98.892356872558594</v>
      </c>
      <c r="N138" s="79">
        <v>1.1076427698135376</v>
      </c>
      <c r="O138" s="76">
        <f t="shared" si="8"/>
        <v>99.999999642372131</v>
      </c>
    </row>
    <row r="139" spans="1:15" x14ac:dyDescent="0.3">
      <c r="A139" s="39" t="s">
        <v>37</v>
      </c>
      <c r="B139" s="39" t="s">
        <v>31</v>
      </c>
      <c r="C139" s="39" t="s">
        <v>175</v>
      </c>
      <c r="D139" s="39" t="s">
        <v>202</v>
      </c>
      <c r="E139" s="25">
        <f t="shared" si="6"/>
        <v>30410.587082046</v>
      </c>
      <c r="F139" s="74"/>
      <c r="G139" s="75">
        <f>VLOOKUP($C139,'Fig 3.2.2'!$C:$Z,5,0)</f>
        <v>30264.456652935118</v>
      </c>
      <c r="H139" s="76">
        <v>11.047567367553711</v>
      </c>
      <c r="I139" s="76">
        <v>88.952430725097656</v>
      </c>
      <c r="J139" s="76">
        <f t="shared" si="7"/>
        <v>99.999998092651367</v>
      </c>
      <c r="K139" s="77"/>
      <c r="L139" s="78">
        <f>VLOOKUP($C139,'Fig 3.2.2'!$C:$Z,8,0)</f>
        <v>146.13042911088223</v>
      </c>
      <c r="M139" s="79">
        <v>91.291893005371094</v>
      </c>
      <c r="N139" s="79">
        <v>8.7081089019775391</v>
      </c>
      <c r="O139" s="76">
        <f t="shared" si="8"/>
        <v>100.00000190734863</v>
      </c>
    </row>
    <row r="141" spans="1:15" s="6" customFormat="1" ht="15" thickBot="1" x14ac:dyDescent="0.35">
      <c r="A141" s="80"/>
      <c r="B141" s="10"/>
      <c r="C141" s="10" t="s">
        <v>32</v>
      </c>
      <c r="D141" s="10"/>
      <c r="E141" s="81">
        <f>SUM(E5:E140)</f>
        <v>14477831.916282052</v>
      </c>
      <c r="F141" s="81"/>
      <c r="G141" s="81">
        <f>SUM(G5:G140)</f>
        <v>11153617.154255243</v>
      </c>
      <c r="H141" s="82">
        <v>21.756010055541992</v>
      </c>
      <c r="I141" s="82">
        <v>78.243988037109375</v>
      </c>
      <c r="J141" s="82">
        <f t="shared" ref="J141" si="9">SUM(H141:I141)</f>
        <v>99.999998092651367</v>
      </c>
      <c r="K141" s="83"/>
      <c r="L141" s="81">
        <v>3324214.7620264958</v>
      </c>
      <c r="M141" s="82">
        <v>90.301239013671875</v>
      </c>
      <c r="N141" s="82">
        <v>9.6987638473510742</v>
      </c>
      <c r="O141" s="84">
        <f t="shared" ref="O141" si="10">SUM(M141:N141)</f>
        <v>100.00000286102295</v>
      </c>
    </row>
    <row r="143" spans="1:15" x14ac:dyDescent="0.3">
      <c r="B143" s="319" t="s">
        <v>200</v>
      </c>
      <c r="C143" s="319"/>
      <c r="D143" s="48"/>
      <c r="E143" s="49">
        <f>SUMIF($D$5:$D$139,$D$9,$E$5:$E$139)</f>
        <v>8568660.3580762036</v>
      </c>
      <c r="G143" s="85">
        <f>SUMIF($D$5:$D$139,$D$9,$G$5:$G$139)</f>
        <v>6608956.3101070132</v>
      </c>
      <c r="L143" s="85">
        <f>SUMIF($D$5:$D$139,$D$9,$L$5:$L$139)</f>
        <v>1959704.0479691904</v>
      </c>
    </row>
    <row r="144" spans="1:15" x14ac:dyDescent="0.3">
      <c r="B144" s="319" t="s">
        <v>204</v>
      </c>
      <c r="C144" s="319"/>
      <c r="D144" s="48"/>
      <c r="E144" s="49">
        <f>SUMIF($D$5:$D$139,$D$8,$E$5:$E$139)</f>
        <v>5909171.5582058541</v>
      </c>
      <c r="G144" s="85">
        <f>SUMIF($D$5:$D$139,$D$8,$G$5:$G$139)</f>
        <v>4544660.8441482289</v>
      </c>
      <c r="L144" s="85">
        <f>SUMIF($D$5:$D$139,$D$8,$L$5:$L$139)</f>
        <v>1364510.7140576213</v>
      </c>
    </row>
    <row r="145" spans="2:12" x14ac:dyDescent="0.3">
      <c r="B145" s="319" t="s">
        <v>205</v>
      </c>
      <c r="C145" s="319"/>
      <c r="D145" s="48"/>
      <c r="E145" s="49">
        <f>SUM(E143:E144)</f>
        <v>14477831.916282058</v>
      </c>
      <c r="G145" s="85">
        <f>SUM(G143:G144)</f>
        <v>11153617.154255241</v>
      </c>
      <c r="L145" s="85">
        <f>SUM(L143:L144)</f>
        <v>3324214.7620268119</v>
      </c>
    </row>
  </sheetData>
  <mergeCells count="11">
    <mergeCell ref="L3:O3"/>
    <mergeCell ref="B143:C143"/>
    <mergeCell ref="B144:C144"/>
    <mergeCell ref="B145:C145"/>
    <mergeCell ref="A2:G2"/>
    <mergeCell ref="A3:A4"/>
    <mergeCell ref="B3:B4"/>
    <mergeCell ref="C3:C4"/>
    <mergeCell ref="D3:D4"/>
    <mergeCell ref="E3:E4"/>
    <mergeCell ref="G3:J3"/>
  </mergeCells>
  <pageMargins left="0.7" right="0.7" top="0.75" bottom="0.75" header="0.3" footer="0.3"/>
  <pageSetup scale="93" orientation="landscape" r:id="rId1"/>
  <headerFooter>
    <oddFooter>Page &amp;P of &amp;N</oddFooter>
  </headerFooter>
  <rowBreaks count="2" manualBreakCount="2">
    <brk id="67" max="14" man="1"/>
    <brk id="99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6FA57-E662-42FE-8053-2D8ABCB57369}">
  <dimension ref="A2:L11"/>
  <sheetViews>
    <sheetView view="pageBreakPreview" zoomScale="130" zoomScaleNormal="140" zoomScaleSheetLayoutView="130" workbookViewId="0">
      <pane xSplit="2" ySplit="4" topLeftCell="C5" activePane="bottomRight" state="frozen"/>
      <selection activeCell="E12" sqref="E12"/>
      <selection pane="topRight" activeCell="E12" sqref="E12"/>
      <selection pane="bottomLeft" activeCell="E12" sqref="E12"/>
      <selection pane="bottomRight" activeCell="E12" sqref="E12"/>
    </sheetView>
  </sheetViews>
  <sheetFormatPr defaultRowHeight="14.4" x14ac:dyDescent="0.3"/>
  <cols>
    <col min="1" max="1" width="7.6640625" customWidth="1"/>
    <col min="2" max="2" width="9.88671875" customWidth="1"/>
    <col min="3" max="3" width="5.77734375" customWidth="1"/>
    <col min="4" max="4" width="10.21875" style="8" bestFit="1" customWidth="1"/>
    <col min="5" max="5" width="9" style="12" customWidth="1"/>
    <col min="6" max="6" width="11.109375" style="12" customWidth="1"/>
    <col min="7" max="7" width="7.44140625" style="12" bestFit="1" customWidth="1"/>
    <col min="8" max="8" width="4.77734375" customWidth="1"/>
    <col min="9" max="9" width="9.109375" style="8" bestFit="1" customWidth="1"/>
    <col min="12" max="12" width="7.44140625" bestFit="1" customWidth="1"/>
  </cols>
  <sheetData>
    <row r="2" spans="1:12" ht="15" thickBot="1" x14ac:dyDescent="0.35">
      <c r="A2" s="314" t="s">
        <v>218</v>
      </c>
      <c r="B2" s="314"/>
      <c r="C2" s="314"/>
      <c r="D2" s="314"/>
      <c r="E2" s="69"/>
      <c r="F2" s="69"/>
      <c r="G2" s="69"/>
      <c r="H2" s="1"/>
      <c r="I2" s="70"/>
    </row>
    <row r="3" spans="1:12" ht="15" thickBot="1" x14ac:dyDescent="0.35">
      <c r="A3" s="320" t="s">
        <v>34</v>
      </c>
      <c r="B3" s="322" t="s">
        <v>209</v>
      </c>
      <c r="D3" s="317" t="s">
        <v>193</v>
      </c>
      <c r="E3" s="317"/>
      <c r="F3" s="317"/>
      <c r="G3" s="317"/>
      <c r="H3" s="38"/>
      <c r="I3" s="317" t="s">
        <v>194</v>
      </c>
      <c r="J3" s="317"/>
      <c r="K3" s="317"/>
      <c r="L3" s="317"/>
    </row>
    <row r="4" spans="1:12" ht="45" customHeight="1" thickBot="1" x14ac:dyDescent="0.35">
      <c r="A4" s="321"/>
      <c r="B4" s="323"/>
      <c r="C4" s="21"/>
      <c r="D4" s="71" t="s">
        <v>210</v>
      </c>
      <c r="E4" s="72" t="s">
        <v>211</v>
      </c>
      <c r="F4" s="73" t="s">
        <v>212</v>
      </c>
      <c r="G4" s="73" t="s">
        <v>213</v>
      </c>
      <c r="H4" s="56"/>
      <c r="I4" s="71" t="s">
        <v>214</v>
      </c>
      <c r="J4" s="21" t="s">
        <v>215</v>
      </c>
      <c r="K4" s="21" t="s">
        <v>216</v>
      </c>
      <c r="L4" s="55" t="s">
        <v>213</v>
      </c>
    </row>
    <row r="5" spans="1:12" x14ac:dyDescent="0.3">
      <c r="A5" s="39" t="s">
        <v>119</v>
      </c>
      <c r="B5" s="25">
        <f>VLOOKUP($A5,'Fig 3.2.3'!$A:$G,2,0)</f>
        <v>3005140.2170936912</v>
      </c>
      <c r="C5" s="74"/>
      <c r="D5" s="25">
        <f>VLOOKUP($A5,'Fig 3.2.3'!$A:$I,5,0)</f>
        <v>1631284.1684751804</v>
      </c>
      <c r="E5" s="9">
        <v>56.380695343017578</v>
      </c>
      <c r="F5" s="9">
        <v>43.619304656982422</v>
      </c>
      <c r="G5" s="9">
        <f>SUM(E5:F5)</f>
        <v>100</v>
      </c>
      <c r="H5" s="77"/>
      <c r="I5" s="25">
        <f>VLOOKUP($A5,'Fig 3.2.3'!$A:$I,8,0)</f>
        <v>1373856.0486185106</v>
      </c>
      <c r="J5" s="9">
        <v>85.338325500488281</v>
      </c>
      <c r="K5" s="9">
        <v>14.661673545837402</v>
      </c>
      <c r="L5" s="86">
        <f>SUM(J5:K5)</f>
        <v>99.999999046325684</v>
      </c>
    </row>
    <row r="6" spans="1:12" x14ac:dyDescent="0.3">
      <c r="A6" s="39" t="s">
        <v>59</v>
      </c>
      <c r="B6" s="25">
        <f>VLOOKUP($A6,'Fig 3.2.3'!$A:$G,2,0)</f>
        <v>3324603.8776643611</v>
      </c>
      <c r="C6" s="74"/>
      <c r="D6" s="25">
        <f>VLOOKUP($A6,'Fig 3.2.3'!$A:$I,5,0)</f>
        <v>2891563.8245352842</v>
      </c>
      <c r="E6" s="9">
        <v>9.3508834838867188</v>
      </c>
      <c r="F6" s="9">
        <v>90.649116516113281</v>
      </c>
      <c r="G6" s="9">
        <f t="shared" ref="G6:G9" si="0">SUM(E6:F6)</f>
        <v>100</v>
      </c>
      <c r="H6" s="77"/>
      <c r="I6" s="25">
        <f>VLOOKUP($A6,'Fig 3.2.3'!$A:$I,8,0)</f>
        <v>433040.05312907702</v>
      </c>
      <c r="J6" s="9">
        <v>89.715530395507813</v>
      </c>
      <c r="K6" s="9">
        <v>10.284467697143555</v>
      </c>
      <c r="L6" s="86">
        <f t="shared" ref="L6:L9" si="1">SUM(J6:K6)</f>
        <v>99.999998092651367</v>
      </c>
    </row>
    <row r="7" spans="1:12" x14ac:dyDescent="0.3">
      <c r="A7" s="39" t="s">
        <v>37</v>
      </c>
      <c r="B7" s="25">
        <f>VLOOKUP($A7,'Fig 3.2.3'!$A:$G,2,0)</f>
        <v>2449845.5564237293</v>
      </c>
      <c r="C7" s="74"/>
      <c r="D7" s="25">
        <f>VLOOKUP($A7,'Fig 3.2.3'!$A:$I,5,0)</f>
        <v>2421910.7475067698</v>
      </c>
      <c r="E7" s="9">
        <v>10.912979125976563</v>
      </c>
      <c r="F7" s="9">
        <v>89.087020874023438</v>
      </c>
      <c r="G7" s="9">
        <f t="shared" si="0"/>
        <v>100</v>
      </c>
      <c r="H7" s="77"/>
      <c r="I7" s="25">
        <f>VLOOKUP($A7,'Fig 3.2.3'!$A:$I,8,0)</f>
        <v>27934.808916959275</v>
      </c>
      <c r="J7" s="9">
        <v>62.060741424560547</v>
      </c>
      <c r="K7" s="9">
        <v>37.939258575439453</v>
      </c>
      <c r="L7" s="86">
        <f t="shared" si="1"/>
        <v>100</v>
      </c>
    </row>
    <row r="8" spans="1:12" x14ac:dyDescent="0.3">
      <c r="A8" s="39" t="s">
        <v>46</v>
      </c>
      <c r="B8" s="25">
        <f>VLOOKUP($A8,'Fig 3.2.3'!$A:$G,2,0)</f>
        <v>3283247.4401487354</v>
      </c>
      <c r="C8" s="74"/>
      <c r="D8" s="25">
        <f>VLOOKUP($A8,'Fig 3.2.3'!$A:$I,5,0)</f>
        <v>1805367.7679868599</v>
      </c>
      <c r="E8" s="9">
        <v>50.844558715820313</v>
      </c>
      <c r="F8" s="9">
        <v>49.155441284179688</v>
      </c>
      <c r="G8" s="9">
        <f t="shared" si="0"/>
        <v>100</v>
      </c>
      <c r="H8" s="77"/>
      <c r="I8" s="25">
        <f>VLOOKUP($A8,'Fig 3.2.3'!$A:$I,8,0)</f>
        <v>1477879.6721618753</v>
      </c>
      <c r="J8" s="9">
        <v>95.707756042480469</v>
      </c>
      <c r="K8" s="9">
        <v>4.2922444343566895</v>
      </c>
      <c r="L8" s="86">
        <f t="shared" si="1"/>
        <v>100.00000047683716</v>
      </c>
    </row>
    <row r="9" spans="1:12" x14ac:dyDescent="0.3">
      <c r="A9" s="39" t="s">
        <v>24</v>
      </c>
      <c r="B9" s="25">
        <f>VLOOKUP($A9,'Fig 3.2.3'!$A:$G,2,0)</f>
        <v>2414994.8249515714</v>
      </c>
      <c r="C9" s="74"/>
      <c r="D9" s="25">
        <f>VLOOKUP($A9,'Fig 3.2.3'!$A:$I,5,0)</f>
        <v>2403490.6457512067</v>
      </c>
      <c r="E9" s="9">
        <v>2.2563931941986084</v>
      </c>
      <c r="F9" s="9">
        <v>97.743606567382813</v>
      </c>
      <c r="G9" s="9">
        <f t="shared" si="0"/>
        <v>99.999999761581421</v>
      </c>
      <c r="H9" s="77"/>
      <c r="I9" s="25">
        <f>VLOOKUP($A9,'Fig 3.2.3'!$A:$I,8,0)</f>
        <v>11504.179200364697</v>
      </c>
      <c r="J9" s="9">
        <v>79.058723449707031</v>
      </c>
      <c r="K9" s="9">
        <v>20.941276550292969</v>
      </c>
      <c r="L9" s="86">
        <f t="shared" si="1"/>
        <v>100</v>
      </c>
    </row>
    <row r="10" spans="1:12" x14ac:dyDescent="0.3">
      <c r="J10" s="9"/>
    </row>
    <row r="11" spans="1:12" s="6" customFormat="1" ht="15" thickBot="1" x14ac:dyDescent="0.35">
      <c r="A11" s="87" t="s">
        <v>32</v>
      </c>
      <c r="B11" s="88">
        <f>SUM(B5:B10)</f>
        <v>14477831.916282088</v>
      </c>
      <c r="C11" s="81"/>
      <c r="D11" s="88">
        <f>SUM(D5:D10)</f>
        <v>11153617.154255301</v>
      </c>
      <c r="E11" s="11">
        <v>21.756010055541992</v>
      </c>
      <c r="F11" s="11">
        <v>78.243988037109375</v>
      </c>
      <c r="G11" s="11">
        <v>100</v>
      </c>
      <c r="H11" s="89"/>
      <c r="I11" s="88">
        <f>SUM(I5:I10)</f>
        <v>3324214.7620267868</v>
      </c>
      <c r="J11" s="11">
        <v>90.301239013671875</v>
      </c>
      <c r="K11" s="11">
        <v>9.6987638473510742</v>
      </c>
      <c r="L11" s="11">
        <f t="shared" ref="L11" si="2">SUM(J11:K11)</f>
        <v>100.00000286102295</v>
      </c>
    </row>
  </sheetData>
  <mergeCells count="5">
    <mergeCell ref="A2:D2"/>
    <mergeCell ref="A3:A4"/>
    <mergeCell ref="B3:B4"/>
    <mergeCell ref="D3:G3"/>
    <mergeCell ref="I3:L3"/>
  </mergeCells>
  <pageMargins left="0.7" right="0.7" top="0.75" bottom="0.75" header="0.3" footer="0.3"/>
  <pageSetup scale="123" orientation="landscape" r:id="rId1"/>
  <headerFooter>
    <oddFooter>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04F48-754D-4156-8E7E-DDFF036D2EAA}">
  <dimension ref="A2:O20"/>
  <sheetViews>
    <sheetView view="pageBreakPreview" zoomScale="130" zoomScaleNormal="140" zoomScaleSheetLayoutView="130" workbookViewId="0">
      <pane xSplit="1" ySplit="4" topLeftCell="B5" activePane="bottomRight" state="frozen"/>
      <selection activeCell="E12" sqref="E12"/>
      <selection pane="topRight" activeCell="E12" sqref="E12"/>
      <selection pane="bottomLeft" activeCell="E12" sqref="E12"/>
      <selection pane="bottomRight" activeCell="P12" sqref="P12"/>
    </sheetView>
  </sheetViews>
  <sheetFormatPr defaultRowHeight="14.4" x14ac:dyDescent="0.3"/>
  <cols>
    <col min="1" max="1" width="10.21875" bestFit="1" customWidth="1"/>
    <col min="2" max="2" width="10.21875" customWidth="1"/>
    <col min="3" max="3" width="5.77734375" customWidth="1"/>
    <col min="4" max="4" width="8.33203125" bestFit="1" customWidth="1"/>
    <col min="5" max="5" width="7.88671875" customWidth="1"/>
    <col min="6" max="6" width="12.33203125" bestFit="1" customWidth="1"/>
    <col min="7" max="7" width="7.44140625" bestFit="1" customWidth="1"/>
    <col min="8" max="8" width="4.77734375" customWidth="1"/>
    <col min="9" max="9" width="10.33203125" bestFit="1" customWidth="1"/>
    <col min="10" max="10" width="9.21875" customWidth="1"/>
    <col min="11" max="11" width="10.21875" customWidth="1"/>
    <col min="12" max="12" width="7.44140625" bestFit="1" customWidth="1"/>
    <col min="14" max="15" width="8.77734375" style="52"/>
  </cols>
  <sheetData>
    <row r="2" spans="1:15" ht="15" thickBot="1" x14ac:dyDescent="0.35">
      <c r="A2" s="51" t="s">
        <v>219</v>
      </c>
      <c r="B2" s="51"/>
      <c r="C2" s="51"/>
      <c r="D2" s="1"/>
      <c r="E2" s="1"/>
      <c r="F2" s="1"/>
      <c r="G2" s="1"/>
      <c r="H2" s="1"/>
      <c r="I2" s="1"/>
      <c r="J2" s="1"/>
      <c r="K2" s="1"/>
      <c r="L2" s="1"/>
    </row>
    <row r="3" spans="1:15" ht="15" thickBot="1" x14ac:dyDescent="0.35">
      <c r="A3" s="315" t="s">
        <v>179</v>
      </c>
      <c r="D3" s="317" t="s">
        <v>193</v>
      </c>
      <c r="E3" s="317"/>
      <c r="F3" s="317"/>
      <c r="G3" s="317"/>
      <c r="H3" s="38"/>
      <c r="I3" s="317" t="s">
        <v>194</v>
      </c>
      <c r="J3" s="317"/>
      <c r="K3" s="317"/>
      <c r="L3" s="317"/>
    </row>
    <row r="4" spans="1:15" ht="45" customHeight="1" thickBot="1" x14ac:dyDescent="0.35">
      <c r="A4" s="316"/>
      <c r="B4" s="21" t="s">
        <v>209</v>
      </c>
      <c r="C4" s="21"/>
      <c r="D4" s="53" t="s">
        <v>210</v>
      </c>
      <c r="E4" s="54" t="s">
        <v>211</v>
      </c>
      <c r="F4" s="55" t="s">
        <v>212</v>
      </c>
      <c r="G4" s="55" t="s">
        <v>213</v>
      </c>
      <c r="H4" s="56"/>
      <c r="I4" s="53" t="s">
        <v>214</v>
      </c>
      <c r="J4" s="21" t="s">
        <v>215</v>
      </c>
      <c r="K4" s="21" t="s">
        <v>216</v>
      </c>
      <c r="L4" s="55" t="s">
        <v>213</v>
      </c>
    </row>
    <row r="5" spans="1:15" s="28" customFormat="1" x14ac:dyDescent="0.3">
      <c r="A5" s="57" t="s">
        <v>180</v>
      </c>
      <c r="B5" s="25">
        <f>VLOOKUP($A5,'Fig 3.2.4'!$A:$I,2,0)</f>
        <v>833091.76521348336</v>
      </c>
      <c r="C5" s="25"/>
      <c r="D5" s="25">
        <f>VLOOKUP($A5,'Fig 3.2.4'!$A:$I,5,0)</f>
        <v>825553.52160426276</v>
      </c>
      <c r="E5" s="9">
        <v>6.8690667152404785</v>
      </c>
      <c r="F5" s="9">
        <v>93.130935668945313</v>
      </c>
      <c r="G5" s="9">
        <f>SUM(E5:F5)</f>
        <v>100.00000238418579</v>
      </c>
      <c r="H5" s="27"/>
      <c r="I5" s="25">
        <f>VLOOKUP($A5,'Fig 3.2.4'!$A:$I,8,0)</f>
        <v>7538.2436092205508</v>
      </c>
      <c r="J5" s="9">
        <v>71.539535522460938</v>
      </c>
      <c r="K5" s="9">
        <v>28.460460662841797</v>
      </c>
      <c r="L5" s="9">
        <f>SUM(J5:K5)</f>
        <v>99.999996185302734</v>
      </c>
      <c r="N5" s="58"/>
      <c r="O5" s="58"/>
    </row>
    <row r="6" spans="1:15" s="28" customFormat="1" x14ac:dyDescent="0.3">
      <c r="A6" s="57" t="s">
        <v>181</v>
      </c>
      <c r="B6" s="25">
        <f>VLOOKUP($A6,'Fig 3.2.4'!$A:$I,2,0)</f>
        <v>2140319.2705519288</v>
      </c>
      <c r="C6" s="25"/>
      <c r="D6" s="25">
        <f>VLOOKUP($A6,'Fig 3.2.4'!$A:$I,5,0)</f>
        <v>1720339.7802681061</v>
      </c>
      <c r="E6" s="9">
        <v>11.401520729064941</v>
      </c>
      <c r="F6" s="9">
        <v>88.598480224609375</v>
      </c>
      <c r="G6" s="9">
        <f t="shared" ref="G6:G14" si="0">SUM(E6:F6)</f>
        <v>100.00000095367432</v>
      </c>
      <c r="H6" s="27"/>
      <c r="I6" s="25">
        <f>VLOOKUP($A6,'Fig 3.2.4'!$A:$I,8,0)</f>
        <v>419979.49028382276</v>
      </c>
      <c r="J6" s="9">
        <v>90.712890625</v>
      </c>
      <c r="K6" s="9">
        <v>9.2871084213256836</v>
      </c>
      <c r="L6" s="9">
        <f t="shared" ref="L6:L14" si="1">SUM(J6:K6)</f>
        <v>99.999999046325684</v>
      </c>
      <c r="N6" s="58"/>
      <c r="O6" s="58"/>
    </row>
    <row r="7" spans="1:15" s="28" customFormat="1" x14ac:dyDescent="0.3">
      <c r="A7" s="57" t="s">
        <v>182</v>
      </c>
      <c r="B7" s="25">
        <f>VLOOKUP($A7,'Fig 3.2.4'!$A:$I,2,0)</f>
        <v>469503.87448520883</v>
      </c>
      <c r="C7" s="25"/>
      <c r="D7" s="25">
        <f>VLOOKUP($A7,'Fig 3.2.4'!$A:$I,5,0)</f>
        <v>356005.12588101992</v>
      </c>
      <c r="E7" s="9">
        <v>54.152256011962891</v>
      </c>
      <c r="F7" s="9">
        <v>45.847743988037109</v>
      </c>
      <c r="G7" s="9">
        <f t="shared" si="0"/>
        <v>100</v>
      </c>
      <c r="H7" s="27"/>
      <c r="I7" s="25">
        <f>VLOOKUP($A7,'Fig 3.2.4'!$A:$I,8,0)</f>
        <v>113498.74860418891</v>
      </c>
      <c r="J7" s="9">
        <v>80.100059509277344</v>
      </c>
      <c r="K7" s="9">
        <v>19.899944305419922</v>
      </c>
      <c r="L7" s="9">
        <f t="shared" si="1"/>
        <v>100.00000381469727</v>
      </c>
      <c r="N7" s="58"/>
      <c r="O7" s="58"/>
    </row>
    <row r="8" spans="1:15" s="28" customFormat="1" x14ac:dyDescent="0.3">
      <c r="A8" s="57" t="s">
        <v>183</v>
      </c>
      <c r="B8" s="25">
        <f>VLOOKUP($A8,'Fig 3.2.4'!$A:$I,2,0)</f>
        <v>305933.21729924722</v>
      </c>
      <c r="C8" s="25"/>
      <c r="D8" s="25">
        <f>VLOOKUP($A8,'Fig 3.2.4'!$A:$I,5,0)</f>
        <v>232817.16371127867</v>
      </c>
      <c r="E8" s="9">
        <v>20.403419494628906</v>
      </c>
      <c r="F8" s="9">
        <v>79.596580505371094</v>
      </c>
      <c r="G8" s="9">
        <f t="shared" si="0"/>
        <v>100</v>
      </c>
      <c r="H8" s="27"/>
      <c r="I8" s="25">
        <f>VLOOKUP($A8,'Fig 3.2.4'!$A:$I,8,0)</f>
        <v>73116.053587968549</v>
      </c>
      <c r="J8" s="9">
        <v>97.472602844238281</v>
      </c>
      <c r="K8" s="9">
        <v>2.5273997783660889</v>
      </c>
      <c r="L8" s="9">
        <f t="shared" si="1"/>
        <v>100.00000262260437</v>
      </c>
      <c r="N8" s="58"/>
      <c r="O8" s="58"/>
    </row>
    <row r="9" spans="1:15" s="28" customFormat="1" x14ac:dyDescent="0.3">
      <c r="A9" s="57" t="s">
        <v>184</v>
      </c>
      <c r="B9" s="25">
        <f>VLOOKUP($A9,'Fig 3.2.4'!$A:$I,2,0)</f>
        <v>2346356.9078138825</v>
      </c>
      <c r="C9" s="25"/>
      <c r="D9" s="25">
        <f>VLOOKUP($A9,'Fig 3.2.4'!$A:$I,5,0)</f>
        <v>1292577.5345604832</v>
      </c>
      <c r="E9" s="9">
        <v>52.457080841064453</v>
      </c>
      <c r="F9" s="9">
        <v>47.542919158935547</v>
      </c>
      <c r="G9" s="9">
        <f t="shared" si="0"/>
        <v>100</v>
      </c>
      <c r="H9" s="27"/>
      <c r="I9" s="25">
        <f>VLOOKUP($A9,'Fig 3.2.4'!$A:$I,8,0)</f>
        <v>1053779.373253399</v>
      </c>
      <c r="J9" s="9">
        <v>84.007179260253906</v>
      </c>
      <c r="K9" s="9">
        <v>15.992816925048828</v>
      </c>
      <c r="L9" s="9">
        <f t="shared" si="1"/>
        <v>99.999996185302734</v>
      </c>
      <c r="N9" s="58"/>
      <c r="O9" s="58"/>
    </row>
    <row r="10" spans="1:15" s="28" customFormat="1" x14ac:dyDescent="0.3">
      <c r="A10" s="57" t="s">
        <v>185</v>
      </c>
      <c r="B10" s="25">
        <f>VLOOKUP($A10,'Fig 3.2.4'!$A:$I,2,0)</f>
        <v>1616753.7912100405</v>
      </c>
      <c r="C10" s="25"/>
      <c r="D10" s="25">
        <f>VLOOKUP($A10,'Fig 3.2.4'!$A:$I,5,0)</f>
        <v>1596357.2259023017</v>
      </c>
      <c r="E10" s="9">
        <v>13.004281044006348</v>
      </c>
      <c r="F10" s="9">
        <v>86.995719909667969</v>
      </c>
      <c r="G10" s="9">
        <f t="shared" si="0"/>
        <v>100.00000095367432</v>
      </c>
      <c r="H10" s="27"/>
      <c r="I10" s="25">
        <f>VLOOKUP($A10,'Fig 3.2.4'!$A:$I,8,0)</f>
        <v>20396.565307738754</v>
      </c>
      <c r="J10" s="9">
        <v>58.557529449462891</v>
      </c>
      <c r="K10" s="9">
        <v>41.442470550537109</v>
      </c>
      <c r="L10" s="9">
        <f t="shared" si="1"/>
        <v>100</v>
      </c>
      <c r="N10" s="58"/>
      <c r="O10" s="58"/>
    </row>
    <row r="11" spans="1:15" s="28" customFormat="1" x14ac:dyDescent="0.3">
      <c r="A11" s="57" t="s">
        <v>186</v>
      </c>
      <c r="B11" s="25">
        <f>VLOOKUP($A11,'Fig 3.2.4'!$A:$I,2,0)</f>
        <v>2414994.8249515756</v>
      </c>
      <c r="C11" s="25"/>
      <c r="D11" s="25">
        <f>VLOOKUP($A11,'Fig 3.2.4'!$A:$I,5,0)</f>
        <v>2403490.6457512109</v>
      </c>
      <c r="E11" s="9">
        <v>2.2563931941986084</v>
      </c>
      <c r="F11" s="9">
        <v>97.743606567382813</v>
      </c>
      <c r="G11" s="9">
        <f t="shared" si="0"/>
        <v>99.999999761581421</v>
      </c>
      <c r="H11" s="27"/>
      <c r="I11" s="25">
        <f>VLOOKUP($A11,'Fig 3.2.4'!$A:$I,8,0)</f>
        <v>11504.179200364701</v>
      </c>
      <c r="J11" s="9">
        <v>79.058723449707031</v>
      </c>
      <c r="K11" s="9">
        <v>20.941276550292969</v>
      </c>
      <c r="L11" s="9">
        <f t="shared" si="1"/>
        <v>100</v>
      </c>
      <c r="N11" s="58"/>
      <c r="O11" s="58"/>
    </row>
    <row r="12" spans="1:15" s="28" customFormat="1" x14ac:dyDescent="0.3">
      <c r="A12" s="57" t="s">
        <v>187</v>
      </c>
      <c r="B12" s="25">
        <f>VLOOKUP($A12,'Fig 3.2.4'!$A:$I,2,0)</f>
        <v>1184284.6071119923</v>
      </c>
      <c r="C12" s="25"/>
      <c r="D12" s="25">
        <f>VLOOKUP($A12,'Fig 3.2.4'!$A:$I,5,0)</f>
        <v>1171224.0442667364</v>
      </c>
      <c r="E12" s="9">
        <v>6.3388266563415527</v>
      </c>
      <c r="F12" s="9">
        <v>93.661170959472656</v>
      </c>
      <c r="G12" s="9">
        <f t="shared" si="0"/>
        <v>99.999997615814209</v>
      </c>
      <c r="H12" s="27"/>
      <c r="I12" s="25">
        <f>VLOOKUP($A12,'Fig 3.2.4'!$A:$I,8,0)</f>
        <v>13060.562845255883</v>
      </c>
      <c r="J12" s="9">
        <v>57.644138336181641</v>
      </c>
      <c r="K12" s="9">
        <v>42.355861663818359</v>
      </c>
      <c r="L12" s="9">
        <f t="shared" si="1"/>
        <v>100</v>
      </c>
      <c r="N12" s="58"/>
      <c r="O12" s="58"/>
    </row>
    <row r="13" spans="1:15" s="28" customFormat="1" x14ac:dyDescent="0.3">
      <c r="A13" s="57" t="s">
        <v>188</v>
      </c>
      <c r="B13" s="25">
        <f>VLOOKUP($A13,'Fig 3.2.4'!$A:$I,2,0)</f>
        <v>2455870.1475480618</v>
      </c>
      <c r="C13" s="25"/>
      <c r="D13" s="25">
        <f>VLOOKUP($A13,'Fig 3.2.4'!$A:$I,5,0)</f>
        <v>1052363.7035318438</v>
      </c>
      <c r="E13" s="9">
        <v>72.453742980957031</v>
      </c>
      <c r="F13" s="9">
        <v>27.546255111694336</v>
      </c>
      <c r="G13" s="9">
        <f t="shared" si="0"/>
        <v>99.999998092651367</v>
      </c>
      <c r="H13" s="27"/>
      <c r="I13" s="25">
        <f>VLOOKUP($A13,'Fig 3.2.4'!$A:$I,8,0)</f>
        <v>1403506.4440162182</v>
      </c>
      <c r="J13" s="9">
        <v>95.519302368164063</v>
      </c>
      <c r="K13" s="9">
        <v>4.4806971549987793</v>
      </c>
      <c r="L13" s="9">
        <f t="shared" si="1"/>
        <v>99.999999523162842</v>
      </c>
      <c r="N13" s="58"/>
      <c r="O13" s="58"/>
    </row>
    <row r="14" spans="1:15" s="28" customFormat="1" x14ac:dyDescent="0.3">
      <c r="A14" s="57" t="s">
        <v>189</v>
      </c>
      <c r="B14" s="25">
        <f>VLOOKUP($A14,'Fig 3.2.4'!$A:$I,2,0)</f>
        <v>710723.51009593881</v>
      </c>
      <c r="C14" s="25"/>
      <c r="D14" s="25">
        <f>VLOOKUP($A14,'Fig 3.2.4'!$A:$I,5,0)</f>
        <v>502888.40877732716</v>
      </c>
      <c r="E14" s="9">
        <v>31.189374923706055</v>
      </c>
      <c r="F14" s="9">
        <v>68.810623168945313</v>
      </c>
      <c r="G14" s="9">
        <f t="shared" si="0"/>
        <v>99.999998092651367</v>
      </c>
      <c r="H14" s="27"/>
      <c r="I14" s="25">
        <f>VLOOKUP($A14,'Fig 3.2.4'!$A:$I,8,0)</f>
        <v>207835.10131861171</v>
      </c>
      <c r="J14" s="9">
        <v>95.662673950195313</v>
      </c>
      <c r="K14" s="9">
        <v>4.3373260498046875</v>
      </c>
      <c r="L14" s="9">
        <f t="shared" si="1"/>
        <v>100</v>
      </c>
      <c r="N14" s="58"/>
      <c r="O14" s="58"/>
    </row>
    <row r="15" spans="1:15" x14ac:dyDescent="0.3">
      <c r="A15" s="59"/>
    </row>
    <row r="16" spans="1:15" s="6" customFormat="1" ht="15" thickBot="1" x14ac:dyDescent="0.35">
      <c r="A16" s="43" t="s">
        <v>32</v>
      </c>
      <c r="B16" s="60">
        <f>SUM(B5:B15)</f>
        <v>14477831.916281361</v>
      </c>
      <c r="C16" s="60"/>
      <c r="D16" s="60">
        <f>SUM(D5:D15)</f>
        <v>11153617.154254571</v>
      </c>
      <c r="E16" s="61">
        <v>21.756010055541992</v>
      </c>
      <c r="F16" s="61">
        <v>78.243988037109375</v>
      </c>
      <c r="G16" s="61">
        <f t="shared" ref="G16" si="2">SUM(E16:F16)</f>
        <v>99.999998092651367</v>
      </c>
      <c r="H16" s="62"/>
      <c r="I16" s="60">
        <f>SUM(I5:I15)</f>
        <v>3324214.7620267896</v>
      </c>
      <c r="J16" s="61">
        <v>90.301239013671875</v>
      </c>
      <c r="K16" s="61">
        <v>9.6987638473510742</v>
      </c>
      <c r="L16" s="61">
        <f t="shared" ref="L16" si="3">SUM(J16:K16)</f>
        <v>100.00000286102295</v>
      </c>
      <c r="N16" s="63"/>
      <c r="O16" s="63"/>
    </row>
    <row r="18" spans="4:9" x14ac:dyDescent="0.3">
      <c r="D18" s="67"/>
    </row>
    <row r="20" spans="4:9" x14ac:dyDescent="0.3">
      <c r="F20" s="68"/>
      <c r="G20" s="68"/>
      <c r="I20" s="68"/>
    </row>
  </sheetData>
  <mergeCells count="3">
    <mergeCell ref="A3:A4"/>
    <mergeCell ref="D3:G3"/>
    <mergeCell ref="I3:L3"/>
  </mergeCells>
  <pageMargins left="0.7" right="0.7" top="0.75" bottom="0.75" header="0.3" footer="0.3"/>
  <pageSetup orientation="landscape" r:id="rId1"/>
  <headerFooter>
    <oddFooter>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D393C-6ECE-4780-93D4-39E2BC888632}">
  <dimension ref="A2:M12"/>
  <sheetViews>
    <sheetView view="pageBreakPreview" zoomScale="140" zoomScaleNormal="130" zoomScaleSheetLayoutView="140" workbookViewId="0">
      <pane xSplit="1" ySplit="4" topLeftCell="B5" activePane="bottomRight" state="frozen"/>
      <selection activeCell="E12" sqref="E12"/>
      <selection pane="topRight" activeCell="E12" sqref="E12"/>
      <selection pane="bottomLeft" activeCell="E12" sqref="E12"/>
      <selection pane="bottomRight" activeCell="E12" sqref="E12"/>
    </sheetView>
  </sheetViews>
  <sheetFormatPr defaultColWidth="8.77734375" defaultRowHeight="14.4" x14ac:dyDescent="0.3"/>
  <cols>
    <col min="1" max="1" width="9.77734375" customWidth="1"/>
    <col min="2" max="2" width="8.88671875" bestFit="1" customWidth="1"/>
    <col min="3" max="3" width="7.6640625" customWidth="1"/>
    <col min="4" max="4" width="6.77734375" customWidth="1"/>
    <col min="5" max="5" width="8.88671875" bestFit="1" customWidth="1"/>
    <col min="6" max="6" width="6.21875" customWidth="1"/>
    <col min="7" max="7" width="7.44140625" customWidth="1"/>
    <col min="8" max="8" width="8" bestFit="1" customWidth="1"/>
    <col min="9" max="9" width="6.77734375" customWidth="1"/>
    <col min="10" max="10" width="7.77734375" customWidth="1"/>
    <col min="11" max="11" width="6.88671875" bestFit="1" customWidth="1"/>
    <col min="12" max="12" width="7.88671875" bestFit="1" customWidth="1"/>
    <col min="13" max="13" width="6.77734375" bestFit="1" customWidth="1"/>
  </cols>
  <sheetData>
    <row r="2" spans="1:13" ht="15" thickBot="1" x14ac:dyDescent="0.35">
      <c r="A2" s="90" t="s">
        <v>220</v>
      </c>
      <c r="B2" s="90"/>
      <c r="C2" s="90"/>
      <c r="D2" s="90"/>
      <c r="E2" s="91"/>
      <c r="F2" s="91"/>
      <c r="G2" s="91"/>
      <c r="H2" s="91"/>
      <c r="I2" s="91"/>
      <c r="J2" s="91"/>
      <c r="K2" s="92"/>
      <c r="L2" s="92"/>
      <c r="M2" s="93"/>
    </row>
    <row r="3" spans="1:13" ht="15.45" customHeight="1" thickTop="1" thickBot="1" x14ac:dyDescent="0.35">
      <c r="A3" s="324" t="s">
        <v>34</v>
      </c>
      <c r="B3" s="325" t="s">
        <v>221</v>
      </c>
      <c r="C3" s="325"/>
      <c r="D3" s="325"/>
      <c r="E3" s="326" t="s">
        <v>8</v>
      </c>
      <c r="F3" s="327"/>
      <c r="G3" s="328"/>
      <c r="H3" s="326" t="s">
        <v>222</v>
      </c>
      <c r="I3" s="327"/>
      <c r="J3" s="328"/>
      <c r="K3" s="326" t="s">
        <v>223</v>
      </c>
      <c r="L3" s="327"/>
      <c r="M3" s="328"/>
    </row>
    <row r="4" spans="1:13" ht="25.95" customHeight="1" thickBot="1" x14ac:dyDescent="0.35">
      <c r="A4" s="316"/>
      <c r="B4" s="22" t="s">
        <v>224</v>
      </c>
      <c r="C4" s="22" t="s">
        <v>225</v>
      </c>
      <c r="D4" s="22" t="s">
        <v>226</v>
      </c>
      <c r="E4" s="22" t="s">
        <v>224</v>
      </c>
      <c r="F4" s="22" t="s">
        <v>225</v>
      </c>
      <c r="G4" s="22" t="s">
        <v>226</v>
      </c>
      <c r="H4" s="22" t="s">
        <v>224</v>
      </c>
      <c r="I4" s="22" t="s">
        <v>225</v>
      </c>
      <c r="J4" s="22" t="s">
        <v>226</v>
      </c>
      <c r="K4" s="22" t="s">
        <v>224</v>
      </c>
      <c r="L4" s="22" t="s">
        <v>225</v>
      </c>
      <c r="M4" s="94" t="s">
        <v>226</v>
      </c>
    </row>
    <row r="5" spans="1:13" x14ac:dyDescent="0.3">
      <c r="A5" s="39" t="s">
        <v>119</v>
      </c>
      <c r="B5" s="95">
        <v>3005140.2170935646</v>
      </c>
      <c r="C5" s="96">
        <v>9.6715354919433594</v>
      </c>
      <c r="D5" s="96">
        <v>47.635051727294922</v>
      </c>
      <c r="E5" s="95">
        <v>1631284.1684751618</v>
      </c>
      <c r="F5" s="96">
        <v>10.810990333557129</v>
      </c>
      <c r="G5" s="96">
        <v>47.871768951416016</v>
      </c>
      <c r="H5" s="95">
        <v>1172425.7641443745</v>
      </c>
      <c r="I5" s="96">
        <v>4.676124095916748</v>
      </c>
      <c r="J5" s="96">
        <v>48.794208526611328</v>
      </c>
      <c r="K5" s="95">
        <v>201430.28447415601</v>
      </c>
      <c r="L5" s="96">
        <v>29.519474029541016</v>
      </c>
      <c r="M5" s="97">
        <v>38.971118927001953</v>
      </c>
    </row>
    <row r="6" spans="1:13" x14ac:dyDescent="0.3">
      <c r="A6" s="39" t="s">
        <v>59</v>
      </c>
      <c r="B6" s="95">
        <v>3324603.8776644785</v>
      </c>
      <c r="C6" s="96">
        <v>27.117801666259766</v>
      </c>
      <c r="D6" s="96">
        <v>40.807579040527344</v>
      </c>
      <c r="E6" s="95">
        <v>2891563.8245352833</v>
      </c>
      <c r="F6" s="96">
        <v>27.929828643798828</v>
      </c>
      <c r="G6" s="96">
        <v>40.033634185791016</v>
      </c>
      <c r="H6" s="95">
        <v>388504.18760553934</v>
      </c>
      <c r="I6" s="96">
        <v>17.101152420043945</v>
      </c>
      <c r="J6" s="96">
        <v>49.430610656738281</v>
      </c>
      <c r="K6" s="95">
        <v>44535.865523539571</v>
      </c>
      <c r="L6" s="96">
        <v>61.774761199951172</v>
      </c>
      <c r="M6" s="97">
        <v>15.834904670715332</v>
      </c>
    </row>
    <row r="7" spans="1:13" x14ac:dyDescent="0.3">
      <c r="A7" s="39" t="s">
        <v>37</v>
      </c>
      <c r="B7" s="95">
        <v>2449845.5564235691</v>
      </c>
      <c r="C7" s="96">
        <v>30.121105194091797</v>
      </c>
      <c r="D7" s="96">
        <v>39.599018096923828</v>
      </c>
      <c r="E7" s="95">
        <v>2421910.7475066115</v>
      </c>
      <c r="F7" s="96">
        <v>30.160062789916992</v>
      </c>
      <c r="G7" s="96">
        <v>39.52886962890625</v>
      </c>
      <c r="H7" s="95">
        <v>17336.549576476456</v>
      </c>
      <c r="I7" s="96">
        <v>22.014150619506836</v>
      </c>
      <c r="J7" s="96">
        <v>53.407600402832031</v>
      </c>
      <c r="K7" s="95">
        <v>10598.259340482848</v>
      </c>
      <c r="L7" s="96">
        <v>34.479698181152344</v>
      </c>
      <c r="M7" s="97">
        <v>33.040813446044922</v>
      </c>
    </row>
    <row r="8" spans="1:13" x14ac:dyDescent="0.3">
      <c r="A8" s="39" t="s">
        <v>46</v>
      </c>
      <c r="B8" s="95">
        <v>3283247.4401486525</v>
      </c>
      <c r="C8" s="96">
        <v>7.6682782173156738</v>
      </c>
      <c r="D8" s="96">
        <v>49.775566101074219</v>
      </c>
      <c r="E8" s="95">
        <v>1805367.767986872</v>
      </c>
      <c r="F8" s="96">
        <v>9.4172420501708984</v>
      </c>
      <c r="G8" s="96">
        <v>50.219539642333984</v>
      </c>
      <c r="H8" s="95">
        <v>1414445.4652420101</v>
      </c>
      <c r="I8" s="96">
        <v>5.259979248046875</v>
      </c>
      <c r="J8" s="96">
        <v>49.670948028564453</v>
      </c>
      <c r="K8" s="95">
        <v>63434.206919858603</v>
      </c>
      <c r="L8" s="96">
        <v>11.591776847839355</v>
      </c>
      <c r="M8" s="97">
        <v>39.472614288330078</v>
      </c>
    </row>
    <row r="9" spans="1:13" x14ac:dyDescent="0.3">
      <c r="A9" s="39" t="s">
        <v>24</v>
      </c>
      <c r="B9" s="95">
        <v>2414994.8249515072</v>
      </c>
      <c r="C9" s="96">
        <v>18.762008666992188</v>
      </c>
      <c r="D9" s="96">
        <v>42.22412109375</v>
      </c>
      <c r="E9" s="95">
        <v>2403490.6457511461</v>
      </c>
      <c r="F9" s="96">
        <v>18.783866882324219</v>
      </c>
      <c r="G9" s="96">
        <v>42.114219665527344</v>
      </c>
      <c r="H9" s="95">
        <v>9095.0572727663657</v>
      </c>
      <c r="I9" s="96">
        <v>12.051178932189941</v>
      </c>
      <c r="J9" s="96">
        <v>75.48333740234375</v>
      </c>
      <c r="K9" s="95">
        <v>2409.1219275983381</v>
      </c>
      <c r="L9" s="96">
        <v>22.288961410522461</v>
      </c>
      <c r="M9" s="97">
        <v>26.307338714599609</v>
      </c>
    </row>
    <row r="10" spans="1:13" x14ac:dyDescent="0.3">
      <c r="A10" s="92"/>
      <c r="B10" s="95"/>
      <c r="C10" s="96"/>
      <c r="D10" s="96"/>
      <c r="E10" s="95"/>
      <c r="F10" s="96"/>
      <c r="G10" s="96"/>
      <c r="H10" s="95"/>
      <c r="I10" s="96"/>
      <c r="J10" s="96"/>
      <c r="K10" s="95"/>
      <c r="L10" s="96"/>
      <c r="M10" s="97"/>
    </row>
    <row r="11" spans="1:13" s="101" customFormat="1" ht="10.8" thickBot="1" x14ac:dyDescent="0.25">
      <c r="A11" s="10" t="s">
        <v>32</v>
      </c>
      <c r="B11" s="98">
        <f>SUM(B5:B10)</f>
        <v>14477831.916281771</v>
      </c>
      <c r="C11" s="99">
        <v>18.200193405151367</v>
      </c>
      <c r="D11" s="99">
        <v>44.290267944335938</v>
      </c>
      <c r="E11" s="98">
        <v>11153617.154256351</v>
      </c>
      <c r="F11" s="99">
        <v>20.942991256713867</v>
      </c>
      <c r="G11" s="99">
        <v>43.16748046875</v>
      </c>
      <c r="H11" s="98">
        <v>3001807.023840873</v>
      </c>
      <c r="I11" s="99">
        <v>6.6818046569824219</v>
      </c>
      <c r="J11" s="99">
        <v>49.397197723388672</v>
      </c>
      <c r="K11" s="98">
        <v>322407.73818563431</v>
      </c>
      <c r="L11" s="99">
        <v>30.556789398193359</v>
      </c>
      <c r="M11" s="100">
        <v>35.584293365478516</v>
      </c>
    </row>
    <row r="12" spans="1:13" x14ac:dyDescent="0.3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3"/>
    </row>
  </sheetData>
  <mergeCells count="5">
    <mergeCell ref="A3:A4"/>
    <mergeCell ref="B3:D3"/>
    <mergeCell ref="E3:G3"/>
    <mergeCell ref="H3:J3"/>
    <mergeCell ref="K3:M3"/>
  </mergeCells>
  <pageMargins left="0.7" right="0.7" top="0.75" bottom="0.75" header="0.3" footer="0.3"/>
  <pageSetup scale="119" orientation="landscape" r:id="rId1"/>
  <headerFooter>
    <oddFooter>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95A7D-E38E-4E07-958B-9BF271745F94}">
  <dimension ref="A2:M20"/>
  <sheetViews>
    <sheetView view="pageBreakPreview" zoomScale="140" zoomScaleNormal="130" zoomScaleSheetLayoutView="140" workbookViewId="0">
      <pane xSplit="1" ySplit="4" topLeftCell="B5" activePane="bottomRight" state="frozen"/>
      <selection activeCell="E12" sqref="E12"/>
      <selection pane="topRight" activeCell="E12" sqref="E12"/>
      <selection pane="bottomLeft" activeCell="E12" sqref="E12"/>
      <selection pane="bottomRight" activeCell="E12" sqref="E12"/>
    </sheetView>
  </sheetViews>
  <sheetFormatPr defaultColWidth="8.77734375" defaultRowHeight="10.199999999999999" x14ac:dyDescent="0.2"/>
  <cols>
    <col min="1" max="1" width="11.5546875" style="92" customWidth="1"/>
    <col min="2" max="2" width="8.88671875" style="92" bestFit="1" customWidth="1"/>
    <col min="3" max="3" width="7.6640625" style="92" customWidth="1"/>
    <col min="4" max="4" width="6.77734375" style="92" customWidth="1"/>
    <col min="5" max="5" width="8.88671875" style="92" bestFit="1" customWidth="1"/>
    <col min="6" max="6" width="6.33203125" style="92" bestFit="1" customWidth="1"/>
    <col min="7" max="7" width="7.44140625" style="92" customWidth="1"/>
    <col min="8" max="8" width="8" style="92" bestFit="1" customWidth="1"/>
    <col min="9" max="9" width="6.77734375" style="92" customWidth="1"/>
    <col min="10" max="10" width="7.77734375" style="92" customWidth="1"/>
    <col min="11" max="11" width="6.88671875" style="92" bestFit="1" customWidth="1"/>
    <col min="12" max="12" width="7.88671875" style="92" bestFit="1" customWidth="1"/>
    <col min="13" max="13" width="6.77734375" style="93" bestFit="1" customWidth="1"/>
    <col min="14" max="16384" width="8.77734375" style="92"/>
  </cols>
  <sheetData>
    <row r="2" spans="1:13" ht="10.8" thickBot="1" x14ac:dyDescent="0.25">
      <c r="A2" s="90" t="s">
        <v>227</v>
      </c>
      <c r="B2" s="90"/>
      <c r="C2" s="90"/>
      <c r="D2" s="90"/>
      <c r="E2" s="91"/>
      <c r="F2" s="91"/>
      <c r="G2" s="91"/>
      <c r="H2" s="91"/>
      <c r="I2" s="91"/>
      <c r="J2" s="91"/>
    </row>
    <row r="3" spans="1:13" ht="11.4" thickTop="1" thickBot="1" x14ac:dyDescent="0.25">
      <c r="A3" s="324" t="s">
        <v>191</v>
      </c>
      <c r="B3" s="325" t="s">
        <v>221</v>
      </c>
      <c r="C3" s="325"/>
      <c r="D3" s="325"/>
      <c r="E3" s="326" t="s">
        <v>8</v>
      </c>
      <c r="F3" s="327"/>
      <c r="G3" s="328"/>
      <c r="H3" s="326" t="s">
        <v>222</v>
      </c>
      <c r="I3" s="327"/>
      <c r="J3" s="328"/>
      <c r="K3" s="326" t="s">
        <v>223</v>
      </c>
      <c r="L3" s="327"/>
      <c r="M3" s="328"/>
    </row>
    <row r="4" spans="1:13" ht="25.95" customHeight="1" thickBot="1" x14ac:dyDescent="0.25">
      <c r="A4" s="316"/>
      <c r="B4" s="22" t="s">
        <v>224</v>
      </c>
      <c r="C4" s="22" t="s">
        <v>225</v>
      </c>
      <c r="D4" s="22" t="s">
        <v>226</v>
      </c>
      <c r="E4" s="22" t="s">
        <v>224</v>
      </c>
      <c r="F4" s="22" t="s">
        <v>225</v>
      </c>
      <c r="G4" s="22" t="s">
        <v>226</v>
      </c>
      <c r="H4" s="22" t="s">
        <v>224</v>
      </c>
      <c r="I4" s="22" t="s">
        <v>225</v>
      </c>
      <c r="J4" s="22" t="s">
        <v>226</v>
      </c>
      <c r="K4" s="22" t="s">
        <v>224</v>
      </c>
      <c r="L4" s="22" t="s">
        <v>225</v>
      </c>
      <c r="M4" s="94" t="s">
        <v>226</v>
      </c>
    </row>
    <row r="5" spans="1:13" x14ac:dyDescent="0.2">
      <c r="A5" s="39" t="s">
        <v>17</v>
      </c>
      <c r="B5" s="95">
        <v>833165.25723874336</v>
      </c>
      <c r="C5" s="96">
        <v>35.646263122558594</v>
      </c>
      <c r="D5" s="96">
        <v>35.129428863525391</v>
      </c>
      <c r="E5" s="95">
        <v>820648.23636808118</v>
      </c>
      <c r="F5" s="96">
        <v>35.807762145996094</v>
      </c>
      <c r="G5" s="96">
        <v>34.803623199462891</v>
      </c>
      <c r="H5" s="95">
        <v>7947.4230145894071</v>
      </c>
      <c r="I5" s="96">
        <v>18.895347595214844</v>
      </c>
      <c r="J5" s="96">
        <v>63.413761138916016</v>
      </c>
      <c r="K5" s="95">
        <v>4569.5978560709755</v>
      </c>
      <c r="L5" s="96">
        <v>35.775753021240234</v>
      </c>
      <c r="M5" s="97">
        <v>44.448036193847656</v>
      </c>
    </row>
    <row r="6" spans="1:13" x14ac:dyDescent="0.2">
      <c r="A6" s="39" t="s">
        <v>19</v>
      </c>
      <c r="B6" s="95">
        <v>1797086.8382683252</v>
      </c>
      <c r="C6" s="96">
        <v>5.7901144027709961</v>
      </c>
      <c r="D6" s="96">
        <v>50.774410247802734</v>
      </c>
      <c r="E6" s="95">
        <v>713657.06961721939</v>
      </c>
      <c r="F6" s="96">
        <v>7.516510009765625</v>
      </c>
      <c r="G6" s="96">
        <v>52.044277191162109</v>
      </c>
      <c r="H6" s="95">
        <v>1053444.1703515183</v>
      </c>
      <c r="I6" s="96">
        <v>4.5480432510375977</v>
      </c>
      <c r="J6" s="96">
        <v>50.085563659667969</v>
      </c>
      <c r="K6" s="95">
        <v>29985.598299581343</v>
      </c>
      <c r="L6" s="96">
        <v>8.33795166015625</v>
      </c>
      <c r="M6" s="97">
        <v>44.751937866210938</v>
      </c>
    </row>
    <row r="7" spans="1:13" x14ac:dyDescent="0.2">
      <c r="A7" s="39" t="s">
        <v>20</v>
      </c>
      <c r="B7" s="95">
        <v>469430.1116053955</v>
      </c>
      <c r="C7" s="96">
        <v>26.615171432495117</v>
      </c>
      <c r="D7" s="96">
        <v>39.249767303466797</v>
      </c>
      <c r="E7" s="95">
        <v>455671.24460962217</v>
      </c>
      <c r="F7" s="96">
        <v>26.898208618164063</v>
      </c>
      <c r="G7" s="96">
        <v>38.975093841552734</v>
      </c>
      <c r="H7" s="95">
        <v>12680.557905921818</v>
      </c>
      <c r="I7" s="96">
        <v>15.452254295349121</v>
      </c>
      <c r="J7" s="96">
        <v>50.538631439208984</v>
      </c>
      <c r="K7" s="95">
        <v>1078.3090898520222</v>
      </c>
      <c r="L7" s="96">
        <v>38.281181335449219</v>
      </c>
      <c r="M7" s="97">
        <v>22.567556381225586</v>
      </c>
    </row>
    <row r="8" spans="1:13" x14ac:dyDescent="0.2">
      <c r="A8" s="39" t="s">
        <v>21</v>
      </c>
      <c r="B8" s="95">
        <v>469503.87448521273</v>
      </c>
      <c r="C8" s="96">
        <v>12.642704963684082</v>
      </c>
      <c r="D8" s="96">
        <v>45.458415985107422</v>
      </c>
      <c r="E8" s="95">
        <v>356005.12588101858</v>
      </c>
      <c r="F8" s="96">
        <v>13.395923614501953</v>
      </c>
      <c r="G8" s="96">
        <v>46.946399688720703</v>
      </c>
      <c r="H8" s="95">
        <v>90912.561118052821</v>
      </c>
      <c r="I8" s="96">
        <v>9.1891012191772461</v>
      </c>
      <c r="J8" s="96">
        <v>43.945613861083984</v>
      </c>
      <c r="K8" s="95">
        <v>22586.18748613599</v>
      </c>
      <c r="L8" s="96">
        <v>14.671645164489746</v>
      </c>
      <c r="M8" s="97">
        <v>28.093923568725586</v>
      </c>
    </row>
    <row r="9" spans="1:13" x14ac:dyDescent="0.2">
      <c r="A9" s="39" t="s">
        <v>22</v>
      </c>
      <c r="B9" s="95">
        <v>1060050.2114207952</v>
      </c>
      <c r="C9" s="96">
        <v>19.803285598754883</v>
      </c>
      <c r="D9" s="96">
        <v>42.654037475585938</v>
      </c>
      <c r="E9" s="95">
        <v>961971.20808589074</v>
      </c>
      <c r="F9" s="96">
        <v>20.393974304199219</v>
      </c>
      <c r="G9" s="96">
        <v>41.983161926269531</v>
      </c>
      <c r="H9" s="95">
        <v>91560.654530865839</v>
      </c>
      <c r="I9" s="96">
        <v>12.050177574157715</v>
      </c>
      <c r="J9" s="96">
        <v>50.881908416748047</v>
      </c>
      <c r="K9" s="95">
        <v>6518.3488040420225</v>
      </c>
      <c r="L9" s="96">
        <v>41.534778594970703</v>
      </c>
      <c r="M9" s="97">
        <v>26.087677001953125</v>
      </c>
    </row>
    <row r="10" spans="1:13" x14ac:dyDescent="0.2">
      <c r="A10" s="39" t="s">
        <v>23</v>
      </c>
      <c r="B10" s="95">
        <v>610838.9475260583</v>
      </c>
      <c r="C10" s="96">
        <v>24.006587982177734</v>
      </c>
      <c r="D10" s="96">
        <v>45.465770721435547</v>
      </c>
      <c r="E10" s="95">
        <v>302697.32757292793</v>
      </c>
      <c r="F10" s="96">
        <v>24.139291763305664</v>
      </c>
      <c r="G10" s="96">
        <v>45.70654296875</v>
      </c>
      <c r="H10" s="95">
        <v>276734.32649919251</v>
      </c>
      <c r="I10" s="96">
        <v>18.661382675170898</v>
      </c>
      <c r="J10" s="96">
        <v>48.965866088867188</v>
      </c>
      <c r="K10" s="95">
        <v>31407.293453944934</v>
      </c>
      <c r="L10" s="96">
        <v>69.825019836425781</v>
      </c>
      <c r="M10" s="97">
        <v>12.305432319641113</v>
      </c>
    </row>
    <row r="11" spans="1:13" x14ac:dyDescent="0.2">
      <c r="A11" s="39" t="s">
        <v>24</v>
      </c>
      <c r="B11" s="95">
        <v>2414994.8249515467</v>
      </c>
      <c r="C11" s="96">
        <v>18.762008666992188</v>
      </c>
      <c r="D11" s="96">
        <v>42.22412109375</v>
      </c>
      <c r="E11" s="95">
        <v>2403490.6457511815</v>
      </c>
      <c r="F11" s="96">
        <v>18.783866882324219</v>
      </c>
      <c r="G11" s="96">
        <v>42.114219665527344</v>
      </c>
      <c r="H11" s="95">
        <v>9095.0572727663675</v>
      </c>
      <c r="I11" s="96">
        <v>12.051178932189941</v>
      </c>
      <c r="J11" s="96">
        <v>75.48333740234375</v>
      </c>
      <c r="K11" s="95">
        <v>2409.1219275983385</v>
      </c>
      <c r="L11" s="96">
        <v>22.288961410522461</v>
      </c>
      <c r="M11" s="97">
        <v>26.307338714599609</v>
      </c>
    </row>
    <row r="12" spans="1:13" x14ac:dyDescent="0.2">
      <c r="A12" s="39" t="s">
        <v>25</v>
      </c>
      <c r="B12" s="95">
        <v>305933.21729924798</v>
      </c>
      <c r="C12" s="96">
        <v>6.9928169250488281</v>
      </c>
      <c r="D12" s="96">
        <v>56.022323608398438</v>
      </c>
      <c r="E12" s="95">
        <v>232817.16371127928</v>
      </c>
      <c r="F12" s="96">
        <v>7.4572653770446777</v>
      </c>
      <c r="G12" s="96">
        <v>56.380508422851563</v>
      </c>
      <c r="H12" s="95">
        <v>71268.118551529027</v>
      </c>
      <c r="I12" s="96">
        <v>5.4616580009460449</v>
      </c>
      <c r="J12" s="96">
        <v>54.985271453857422</v>
      </c>
      <c r="K12" s="95">
        <v>1847.9350364396337</v>
      </c>
      <c r="L12" s="96">
        <v>7.5292305946350098</v>
      </c>
      <c r="M12" s="97">
        <v>50.891006469726563</v>
      </c>
    </row>
    <row r="13" spans="1:13" x14ac:dyDescent="0.2">
      <c r="A13" s="39" t="s">
        <v>26</v>
      </c>
      <c r="B13" s="95">
        <v>783588.5339712532</v>
      </c>
      <c r="C13" s="96">
        <v>38.577117919921875</v>
      </c>
      <c r="D13" s="96">
        <v>33.8819580078125</v>
      </c>
      <c r="E13" s="95">
        <v>775708.98953417235</v>
      </c>
      <c r="F13" s="96">
        <v>38.666900634765625</v>
      </c>
      <c r="G13" s="96">
        <v>33.9366455078125</v>
      </c>
      <c r="H13" s="95">
        <v>3996.3018267326206</v>
      </c>
      <c r="I13" s="96">
        <v>20.650295257568359</v>
      </c>
      <c r="J13" s="96">
        <v>40.152885437011719</v>
      </c>
      <c r="K13" s="95">
        <v>3883.2426103457392</v>
      </c>
      <c r="L13" s="96">
        <v>39.09136962890625</v>
      </c>
      <c r="M13" s="97">
        <v>16.50446891784668</v>
      </c>
    </row>
    <row r="14" spans="1:13" x14ac:dyDescent="0.2">
      <c r="A14" s="24" t="s">
        <v>27</v>
      </c>
      <c r="B14" s="95">
        <v>1594140.2311728527</v>
      </c>
      <c r="C14" s="96">
        <v>10.993426322937012</v>
      </c>
      <c r="D14" s="96">
        <v>45.899932861328125</v>
      </c>
      <c r="E14" s="95">
        <v>853168.34067471733</v>
      </c>
      <c r="F14" s="96">
        <v>11.003378868103027</v>
      </c>
      <c r="G14" s="96">
        <v>46.285255432128906</v>
      </c>
      <c r="H14" s="95">
        <v>595298.72401115822</v>
      </c>
      <c r="I14" s="96">
        <v>4.6447758674621582</v>
      </c>
      <c r="J14" s="96">
        <v>47.585716247558594</v>
      </c>
      <c r="K14" s="95">
        <v>145673.16648712056</v>
      </c>
      <c r="L14" s="96">
        <v>36.879123687744141</v>
      </c>
      <c r="M14" s="97">
        <v>36.754165649414063</v>
      </c>
    </row>
    <row r="15" spans="1:13" x14ac:dyDescent="0.2">
      <c r="A15" s="24" t="s">
        <v>28</v>
      </c>
      <c r="B15" s="95">
        <v>1410999.9859207685</v>
      </c>
      <c r="C15" s="96">
        <v>8.1780710220336914</v>
      </c>
      <c r="D15" s="96">
        <v>49.595382690429688</v>
      </c>
      <c r="E15" s="95">
        <v>778115.82780050847</v>
      </c>
      <c r="F15" s="96">
        <v>10.600044250488281</v>
      </c>
      <c r="G15" s="96">
        <v>49.611309051513672</v>
      </c>
      <c r="H15" s="95">
        <v>577127.04013323248</v>
      </c>
      <c r="I15" s="96">
        <v>4.7084589004516602</v>
      </c>
      <c r="J15" s="96">
        <v>50.040748596191406</v>
      </c>
      <c r="K15" s="95">
        <v>55757.11798703453</v>
      </c>
      <c r="L15" s="96">
        <v>10.291375160217285</v>
      </c>
      <c r="M15" s="97">
        <v>44.763214111328125</v>
      </c>
    </row>
    <row r="16" spans="1:13" x14ac:dyDescent="0.2">
      <c r="A16" s="24" t="s">
        <v>29</v>
      </c>
      <c r="B16" s="95">
        <v>1184284.60711202</v>
      </c>
      <c r="C16" s="96">
        <v>35.468963623046875</v>
      </c>
      <c r="D16" s="96">
        <v>37.369670867919922</v>
      </c>
      <c r="E16" s="95">
        <v>1171224.0442667685</v>
      </c>
      <c r="F16" s="96">
        <v>35.500320434570313</v>
      </c>
      <c r="G16" s="96">
        <v>37.37811279296875</v>
      </c>
      <c r="H16" s="95">
        <v>7528.6486695554968</v>
      </c>
      <c r="I16" s="96">
        <v>23.956367492675781</v>
      </c>
      <c r="J16" s="96">
        <v>46.997119903564453</v>
      </c>
      <c r="K16" s="95">
        <v>5531.9141757004245</v>
      </c>
      <c r="L16" s="96">
        <v>44.498268127441406</v>
      </c>
      <c r="M16" s="97">
        <v>22.480012893676758</v>
      </c>
    </row>
    <row r="17" spans="1:13" x14ac:dyDescent="0.2">
      <c r="A17" s="24" t="s">
        <v>30</v>
      </c>
      <c r="B17" s="95">
        <v>710723.51009593904</v>
      </c>
      <c r="C17" s="96">
        <v>9.4219236373901367</v>
      </c>
      <c r="D17" s="96">
        <v>47.412925720214844</v>
      </c>
      <c r="E17" s="95">
        <v>502888.40877732838</v>
      </c>
      <c r="F17" s="96">
        <v>10.205402374267578</v>
      </c>
      <c r="G17" s="96">
        <v>47.094863891601563</v>
      </c>
      <c r="H17" s="95">
        <v>198820.61522091003</v>
      </c>
      <c r="I17" s="96">
        <v>7.1632275581359863</v>
      </c>
      <c r="J17" s="96">
        <v>48.187145233154297</v>
      </c>
      <c r="K17" s="95">
        <v>9014.4860977015469</v>
      </c>
      <c r="L17" s="96">
        <v>15.531296730041504</v>
      </c>
      <c r="M17" s="97">
        <v>48.080665588378906</v>
      </c>
    </row>
    <row r="18" spans="1:13" x14ac:dyDescent="0.2">
      <c r="A18" s="39" t="s">
        <v>31</v>
      </c>
      <c r="B18" s="95">
        <v>833091.7652134758</v>
      </c>
      <c r="C18" s="96">
        <v>16.641914367675781</v>
      </c>
      <c r="D18" s="96">
        <v>49.446342468261719</v>
      </c>
      <c r="E18" s="95">
        <v>825553.52160425601</v>
      </c>
      <c r="F18" s="96">
        <v>16.552703857421875</v>
      </c>
      <c r="G18" s="96">
        <v>49.480625152587891</v>
      </c>
      <c r="H18" s="95">
        <v>5392.8247351544214</v>
      </c>
      <c r="I18" s="96">
        <v>27.621015548706055</v>
      </c>
      <c r="J18" s="96">
        <v>48.483768463134766</v>
      </c>
      <c r="K18" s="95">
        <v>2145.4188740661293</v>
      </c>
      <c r="L18" s="96">
        <v>23.371999740600586</v>
      </c>
      <c r="M18" s="97">
        <v>38.675251007080078</v>
      </c>
    </row>
    <row r="19" spans="1:13" x14ac:dyDescent="0.2">
      <c r="B19" s="95"/>
      <c r="C19" s="96"/>
      <c r="D19" s="96"/>
      <c r="E19" s="95"/>
      <c r="F19" s="96"/>
      <c r="G19" s="96"/>
      <c r="H19" s="95"/>
      <c r="I19" s="96"/>
      <c r="J19" s="96"/>
      <c r="K19" s="95"/>
      <c r="L19" s="96"/>
      <c r="M19" s="97"/>
    </row>
    <row r="20" spans="1:13" s="101" customFormat="1" ht="10.8" thickBot="1" x14ac:dyDescent="0.25">
      <c r="A20" s="43" t="s">
        <v>32</v>
      </c>
      <c r="B20" s="102">
        <f>SUM(B5:B19)</f>
        <v>14477831.916281635</v>
      </c>
      <c r="C20" s="103">
        <v>18.200193405151367</v>
      </c>
      <c r="D20" s="103">
        <v>44.290267944335938</v>
      </c>
      <c r="E20" s="102">
        <v>11153617.154256351</v>
      </c>
      <c r="F20" s="103">
        <v>20.942991256713867</v>
      </c>
      <c r="G20" s="103">
        <v>43.16748046875</v>
      </c>
      <c r="H20" s="102">
        <v>3001807.023840873</v>
      </c>
      <c r="I20" s="103">
        <v>6.6818046569824219</v>
      </c>
      <c r="J20" s="103">
        <v>49.397197723388672</v>
      </c>
      <c r="K20" s="102">
        <v>322407.73818563431</v>
      </c>
      <c r="L20" s="103">
        <v>30.556789398193359</v>
      </c>
      <c r="M20" s="104">
        <v>35.584293365478516</v>
      </c>
    </row>
  </sheetData>
  <mergeCells count="5">
    <mergeCell ref="A3:A4"/>
    <mergeCell ref="B3:D3"/>
    <mergeCell ref="E3:G3"/>
    <mergeCell ref="H3:J3"/>
    <mergeCell ref="K3:M3"/>
  </mergeCells>
  <pageMargins left="0.7" right="0.7" top="0.75" bottom="0.75" header="0.3" footer="0.3"/>
  <pageSetup scale="91" orientation="landscape" r:id="rId1"/>
  <headerFooter>
    <oddFooter>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281BA-DC0F-465B-AC42-CA2ECD9E1661}">
  <dimension ref="A2:O141"/>
  <sheetViews>
    <sheetView view="pageBreakPreview" zoomScale="140" zoomScaleNormal="130" zoomScaleSheetLayoutView="140" workbookViewId="0">
      <pane xSplit="1" ySplit="4" topLeftCell="B123" activePane="bottomRight" state="frozen"/>
      <selection activeCell="E12" sqref="E12"/>
      <selection pane="topRight" activeCell="E12" sqref="E12"/>
      <selection pane="bottomLeft" activeCell="E12" sqref="E12"/>
      <selection pane="bottomRight" activeCell="E12" sqref="E12"/>
    </sheetView>
  </sheetViews>
  <sheetFormatPr defaultColWidth="8.77734375" defaultRowHeight="10.199999999999999" x14ac:dyDescent="0.2"/>
  <cols>
    <col min="1" max="1" width="10.88671875" style="92" customWidth="1"/>
    <col min="2" max="2" width="8.21875" style="92" bestFit="1" customWidth="1"/>
    <col min="3" max="3" width="10.88671875" style="92" bestFit="1" customWidth="1"/>
    <col min="4" max="4" width="8.88671875" style="92" bestFit="1" customWidth="1"/>
    <col min="5" max="5" width="7.6640625" style="92" customWidth="1"/>
    <col min="6" max="6" width="6.77734375" style="92" customWidth="1"/>
    <col min="7" max="7" width="8.88671875" style="92" bestFit="1" customWidth="1"/>
    <col min="8" max="8" width="6.21875" style="92" customWidth="1"/>
    <col min="9" max="9" width="7.44140625" style="92" customWidth="1"/>
    <col min="10" max="10" width="8" style="92" bestFit="1" customWidth="1"/>
    <col min="11" max="11" width="6.77734375" style="92" customWidth="1"/>
    <col min="12" max="12" width="7.77734375" style="92" customWidth="1"/>
    <col min="13" max="13" width="6.88671875" style="92" bestFit="1" customWidth="1"/>
    <col min="14" max="14" width="7.88671875" style="92" bestFit="1" customWidth="1"/>
    <col min="15" max="15" width="6.77734375" style="93" bestFit="1" customWidth="1"/>
    <col min="16" max="16384" width="8.77734375" style="92"/>
  </cols>
  <sheetData>
    <row r="2" spans="1:15" ht="10.8" thickBot="1" x14ac:dyDescent="0.25">
      <c r="A2" s="90" t="s">
        <v>228</v>
      </c>
      <c r="B2" s="90"/>
      <c r="C2" s="90"/>
      <c r="D2" s="90"/>
      <c r="E2" s="90"/>
      <c r="F2" s="90"/>
      <c r="G2" s="91"/>
      <c r="H2" s="91"/>
      <c r="I2" s="91"/>
      <c r="J2" s="91"/>
      <c r="K2" s="91"/>
      <c r="L2" s="91"/>
    </row>
    <row r="3" spans="1:15" ht="23.25" customHeight="1" thickTop="1" thickBot="1" x14ac:dyDescent="0.25">
      <c r="A3" s="324" t="s">
        <v>34</v>
      </c>
      <c r="B3" s="324" t="s">
        <v>191</v>
      </c>
      <c r="C3" s="324" t="s">
        <v>35</v>
      </c>
      <c r="D3" s="325" t="s">
        <v>221</v>
      </c>
      <c r="E3" s="325"/>
      <c r="F3" s="325"/>
      <c r="G3" s="326" t="s">
        <v>8</v>
      </c>
      <c r="H3" s="327"/>
      <c r="I3" s="328"/>
      <c r="J3" s="326" t="s">
        <v>222</v>
      </c>
      <c r="K3" s="327"/>
      <c r="L3" s="328"/>
      <c r="M3" s="326" t="s">
        <v>223</v>
      </c>
      <c r="N3" s="327"/>
      <c r="O3" s="328"/>
    </row>
    <row r="4" spans="1:15" ht="25.95" customHeight="1" thickBot="1" x14ac:dyDescent="0.25">
      <c r="A4" s="316"/>
      <c r="B4" s="316"/>
      <c r="C4" s="316"/>
      <c r="D4" s="22" t="s">
        <v>224</v>
      </c>
      <c r="E4" s="22" t="s">
        <v>225</v>
      </c>
      <c r="F4" s="22" t="s">
        <v>226</v>
      </c>
      <c r="G4" s="22" t="s">
        <v>224</v>
      </c>
      <c r="H4" s="22" t="s">
        <v>225</v>
      </c>
      <c r="I4" s="22" t="s">
        <v>226</v>
      </c>
      <c r="J4" s="22" t="s">
        <v>224</v>
      </c>
      <c r="K4" s="22" t="s">
        <v>225</v>
      </c>
      <c r="L4" s="22" t="s">
        <v>226</v>
      </c>
      <c r="M4" s="22" t="s">
        <v>224</v>
      </c>
      <c r="N4" s="22" t="s">
        <v>225</v>
      </c>
      <c r="O4" s="94" t="s">
        <v>226</v>
      </c>
    </row>
    <row r="5" spans="1:15" x14ac:dyDescent="0.2">
      <c r="A5" s="24" t="s">
        <v>37</v>
      </c>
      <c r="B5" s="24" t="s">
        <v>17</v>
      </c>
      <c r="C5" s="24" t="s">
        <v>38</v>
      </c>
      <c r="D5" s="95">
        <v>114830.36794113647</v>
      </c>
      <c r="E5" s="96">
        <v>32.297039031982422</v>
      </c>
      <c r="F5" s="96">
        <v>38.342941284179688</v>
      </c>
      <c r="G5" s="95">
        <v>109679.19729104082</v>
      </c>
      <c r="H5" s="96">
        <v>33.098911285400391</v>
      </c>
      <c r="I5" s="96">
        <v>37.231292724609375</v>
      </c>
      <c r="J5" s="95">
        <v>4409.6555859054915</v>
      </c>
      <c r="K5" s="96">
        <v>10.776907920837402</v>
      </c>
      <c r="L5" s="96">
        <v>68.236183166503906</v>
      </c>
      <c r="M5" s="95">
        <v>741.51506419011196</v>
      </c>
      <c r="N5" s="96">
        <v>41.666667938232422</v>
      </c>
      <c r="O5" s="97">
        <v>25</v>
      </c>
    </row>
    <row r="6" spans="1:15" x14ac:dyDescent="0.2">
      <c r="A6" s="24" t="s">
        <v>37</v>
      </c>
      <c r="B6" s="24" t="s">
        <v>17</v>
      </c>
      <c r="C6" s="24" t="s">
        <v>39</v>
      </c>
      <c r="D6" s="95">
        <v>141784.852124053</v>
      </c>
      <c r="E6" s="96">
        <v>35.891117095947266</v>
      </c>
      <c r="F6" s="96">
        <v>32.959110260009766</v>
      </c>
      <c r="G6" s="95">
        <v>140731.853889355</v>
      </c>
      <c r="H6" s="96">
        <v>35.950107574462891</v>
      </c>
      <c r="I6" s="96">
        <v>32.790168762207031</v>
      </c>
      <c r="J6" s="95">
        <v>511.53967031729792</v>
      </c>
      <c r="K6" s="96">
        <v>7.1938886642456055</v>
      </c>
      <c r="L6" s="96">
        <v>80.283638000488281</v>
      </c>
      <c r="M6" s="95">
        <v>541.45856438075748</v>
      </c>
      <c r="N6" s="96">
        <v>47.67059326171875</v>
      </c>
      <c r="O6" s="97">
        <v>32.159496307373047</v>
      </c>
    </row>
    <row r="7" spans="1:15" x14ac:dyDescent="0.2">
      <c r="A7" s="24" t="s">
        <v>37</v>
      </c>
      <c r="B7" s="24" t="s">
        <v>17</v>
      </c>
      <c r="C7" s="24" t="s">
        <v>40</v>
      </c>
      <c r="D7" s="95">
        <v>128431.51182439676</v>
      </c>
      <c r="E7" s="96">
        <v>36.456214904785156</v>
      </c>
      <c r="F7" s="96">
        <v>30.073848724365234</v>
      </c>
      <c r="G7" s="95">
        <v>127901.03328907942</v>
      </c>
      <c r="H7" s="96">
        <v>36.488746643066406</v>
      </c>
      <c r="I7" s="96">
        <v>30.033700942993164</v>
      </c>
      <c r="J7" s="95">
        <v>338.22425730381116</v>
      </c>
      <c r="K7" s="96">
        <v>23.105487823486328</v>
      </c>
      <c r="L7" s="96">
        <v>51.829185485839844</v>
      </c>
      <c r="M7" s="95">
        <v>192.2542780135679</v>
      </c>
      <c r="N7" s="96">
        <v>38.301475524902344</v>
      </c>
      <c r="O7" s="97">
        <v>18.509557723999023</v>
      </c>
    </row>
    <row r="8" spans="1:15" x14ac:dyDescent="0.2">
      <c r="A8" s="24" t="s">
        <v>37</v>
      </c>
      <c r="B8" s="24" t="s">
        <v>17</v>
      </c>
      <c r="C8" s="24" t="s">
        <v>41</v>
      </c>
      <c r="D8" s="95">
        <v>102700.71498952301</v>
      </c>
      <c r="E8" s="96">
        <v>35.972965240478516</v>
      </c>
      <c r="F8" s="96">
        <v>38.329456329345703</v>
      </c>
      <c r="G8" s="95">
        <v>101858.66731310824</v>
      </c>
      <c r="H8" s="96">
        <v>36.157928466796875</v>
      </c>
      <c r="I8" s="96">
        <v>38.321002960205078</v>
      </c>
      <c r="J8" s="95">
        <v>286.2988182230655</v>
      </c>
      <c r="K8" s="96">
        <v>26.237154006958008</v>
      </c>
      <c r="L8" s="96">
        <v>43.438282012939453</v>
      </c>
      <c r="M8" s="95">
        <v>555.74885819171755</v>
      </c>
      <c r="N8" s="96">
        <v>7.0882186889648438</v>
      </c>
      <c r="O8" s="97">
        <v>37.247039794921875</v>
      </c>
    </row>
    <row r="9" spans="1:15" x14ac:dyDescent="0.2">
      <c r="A9" s="24" t="s">
        <v>37</v>
      </c>
      <c r="B9" s="24" t="s">
        <v>17</v>
      </c>
      <c r="C9" s="24" t="s">
        <v>42</v>
      </c>
      <c r="D9" s="95">
        <v>81287.565302214876</v>
      </c>
      <c r="E9" s="96">
        <v>39.945705413818359</v>
      </c>
      <c r="F9" s="96">
        <v>27.738592147827148</v>
      </c>
      <c r="G9" s="95">
        <v>81050.222432454262</v>
      </c>
      <c r="H9" s="96">
        <v>39.960079193115234</v>
      </c>
      <c r="I9" s="96">
        <v>27.717781066894531</v>
      </c>
      <c r="J9" s="95">
        <v>161.70969508425176</v>
      </c>
      <c r="K9" s="96">
        <v>31.367830276489258</v>
      </c>
      <c r="L9" s="96">
        <v>43.48175048828125</v>
      </c>
      <c r="M9" s="95">
        <v>75.633174676388904</v>
      </c>
      <c r="N9" s="96">
        <v>42.881645202636719</v>
      </c>
      <c r="O9" s="97">
        <v>16.380788803100586</v>
      </c>
    </row>
    <row r="10" spans="1:15" x14ac:dyDescent="0.2">
      <c r="A10" s="24" t="s">
        <v>37</v>
      </c>
      <c r="B10" s="24" t="s">
        <v>17</v>
      </c>
      <c r="C10" s="24" t="s">
        <v>43</v>
      </c>
      <c r="D10" s="95">
        <v>96633.762664281836</v>
      </c>
      <c r="E10" s="96">
        <v>42.513477325439453</v>
      </c>
      <c r="F10" s="96">
        <v>30.278799057006836</v>
      </c>
      <c r="G10" s="95">
        <v>96082.092459989872</v>
      </c>
      <c r="H10" s="96">
        <v>42.443851470947266</v>
      </c>
      <c r="I10" s="96">
        <v>30.305160522460938</v>
      </c>
      <c r="J10" s="95">
        <v>330.7987051406401</v>
      </c>
      <c r="K10" s="96">
        <v>63.47564697265625</v>
      </c>
      <c r="L10" s="96">
        <v>30.883213043212891</v>
      </c>
      <c r="M10" s="95">
        <v>220.87149915130942</v>
      </c>
      <c r="N10" s="96">
        <v>41.407260894775391</v>
      </c>
      <c r="O10" s="97">
        <v>17.905868530273438</v>
      </c>
    </row>
    <row r="11" spans="1:15" x14ac:dyDescent="0.2">
      <c r="A11" s="24" t="s">
        <v>37</v>
      </c>
      <c r="B11" s="24" t="s">
        <v>17</v>
      </c>
      <c r="C11" s="24" t="s">
        <v>44</v>
      </c>
      <c r="D11" s="95">
        <v>84425.930163979676</v>
      </c>
      <c r="E11" s="96">
        <v>25.151332855224609</v>
      </c>
      <c r="F11" s="96">
        <v>51.552703857421875</v>
      </c>
      <c r="G11" s="95">
        <v>81634.443103210724</v>
      </c>
      <c r="H11" s="96">
        <v>25.335483551025391</v>
      </c>
      <c r="I11" s="96">
        <v>50.7147216796875</v>
      </c>
      <c r="J11" s="95">
        <v>1448.1540030315562</v>
      </c>
      <c r="K11" s="96">
        <v>32.151596069335938</v>
      </c>
      <c r="L11" s="96">
        <v>60.973949432373047</v>
      </c>
      <c r="M11" s="95">
        <v>1343.3330577373572</v>
      </c>
      <c r="N11" s="96">
        <v>6.4138960838317871</v>
      </c>
      <c r="O11" s="97">
        <v>92.320594787597656</v>
      </c>
    </row>
    <row r="12" spans="1:15" x14ac:dyDescent="0.2">
      <c r="A12" s="24" t="s">
        <v>37</v>
      </c>
      <c r="B12" s="24" t="s">
        <v>17</v>
      </c>
      <c r="C12" s="24" t="s">
        <v>45</v>
      </c>
      <c r="D12" s="95">
        <v>83070.552229014225</v>
      </c>
      <c r="E12" s="96">
        <v>36.672470092773438</v>
      </c>
      <c r="F12" s="96">
        <v>34.435161590576172</v>
      </c>
      <c r="G12" s="95">
        <v>81710.726589701197</v>
      </c>
      <c r="H12" s="96">
        <v>36.236709594726563</v>
      </c>
      <c r="I12" s="96">
        <v>34.516433715820313</v>
      </c>
      <c r="J12" s="95">
        <v>461.04227958329614</v>
      </c>
      <c r="K12" s="96">
        <v>23.880218505859375</v>
      </c>
      <c r="L12" s="96">
        <v>57.47021484375</v>
      </c>
      <c r="M12" s="95">
        <v>898.78335972976549</v>
      </c>
      <c r="N12" s="96">
        <v>82.850715637207031</v>
      </c>
      <c r="O12" s="97">
        <v>15.230650901794434</v>
      </c>
    </row>
    <row r="13" spans="1:15" x14ac:dyDescent="0.2">
      <c r="A13" s="24" t="s">
        <v>46</v>
      </c>
      <c r="B13" s="24" t="s">
        <v>19</v>
      </c>
      <c r="C13" s="24" t="s">
        <v>47</v>
      </c>
      <c r="D13" s="95">
        <v>53066.1585214964</v>
      </c>
      <c r="E13" s="96">
        <v>9.4155387878417969</v>
      </c>
      <c r="F13" s="96">
        <v>53.348285675048828</v>
      </c>
      <c r="G13" s="95">
        <v>22886.706902949114</v>
      </c>
      <c r="H13" s="96">
        <v>11.844673156738281</v>
      </c>
      <c r="I13" s="96">
        <v>54.247314453125</v>
      </c>
      <c r="J13" s="95">
        <v>29970.890159987077</v>
      </c>
      <c r="K13" s="96">
        <v>7.3098225593566895</v>
      </c>
      <c r="L13" s="96">
        <v>52.977565765380859</v>
      </c>
      <c r="M13" s="95">
        <v>208.5614585603671</v>
      </c>
      <c r="N13" s="96">
        <v>45.449581146240234</v>
      </c>
      <c r="O13" s="97">
        <v>7.9653902053833008</v>
      </c>
    </row>
    <row r="14" spans="1:15" x14ac:dyDescent="0.2">
      <c r="A14" s="24" t="s">
        <v>46</v>
      </c>
      <c r="B14" s="24" t="s">
        <v>19</v>
      </c>
      <c r="C14" s="24" t="s">
        <v>48</v>
      </c>
      <c r="D14" s="95">
        <v>149722.49821856339</v>
      </c>
      <c r="E14" s="96">
        <v>7.1353955268859863</v>
      </c>
      <c r="F14" s="96">
        <v>54.622714996337891</v>
      </c>
      <c r="G14" s="95">
        <v>63323.764199877718</v>
      </c>
      <c r="H14" s="96">
        <v>8.803074836730957</v>
      </c>
      <c r="I14" s="96">
        <v>56.653697967529297</v>
      </c>
      <c r="J14" s="95">
        <v>84618.018416071121</v>
      </c>
      <c r="K14" s="96">
        <v>5.7690510749816895</v>
      </c>
      <c r="L14" s="96">
        <v>53.419414520263672</v>
      </c>
      <c r="M14" s="95">
        <v>1780.7156026154332</v>
      </c>
      <c r="N14" s="96">
        <v>12.758785247802734</v>
      </c>
      <c r="O14" s="97">
        <v>39.579006195068359</v>
      </c>
    </row>
    <row r="15" spans="1:15" x14ac:dyDescent="0.2">
      <c r="A15" s="24" t="s">
        <v>46</v>
      </c>
      <c r="B15" s="24" t="s">
        <v>19</v>
      </c>
      <c r="C15" s="24" t="s">
        <v>49</v>
      </c>
      <c r="D15" s="95">
        <v>298726.14337154868</v>
      </c>
      <c r="E15" s="96">
        <v>5.9756498336791992</v>
      </c>
      <c r="F15" s="96">
        <v>51.770664215087891</v>
      </c>
      <c r="G15" s="95">
        <v>158600.15315636492</v>
      </c>
      <c r="H15" s="96">
        <v>7.4594058990478516</v>
      </c>
      <c r="I15" s="96">
        <v>53.098766326904297</v>
      </c>
      <c r="J15" s="95">
        <v>136610.92793216748</v>
      </c>
      <c r="K15" s="96">
        <v>4.1420598030090332</v>
      </c>
      <c r="L15" s="96">
        <v>50.551658630371094</v>
      </c>
      <c r="M15" s="95">
        <v>3515.0622830250891</v>
      </c>
      <c r="N15" s="96">
        <v>10.289816856384277</v>
      </c>
      <c r="O15" s="97">
        <v>39.222488403320313</v>
      </c>
    </row>
    <row r="16" spans="1:15" x14ac:dyDescent="0.2">
      <c r="A16" s="24" t="s">
        <v>46</v>
      </c>
      <c r="B16" s="24" t="s">
        <v>19</v>
      </c>
      <c r="C16" s="24" t="s">
        <v>50</v>
      </c>
      <c r="D16" s="95">
        <v>83077.626650852602</v>
      </c>
      <c r="E16" s="96">
        <v>10.431831359863281</v>
      </c>
      <c r="F16" s="96">
        <v>47.730484008789063</v>
      </c>
      <c r="G16" s="95">
        <v>32573.194864343925</v>
      </c>
      <c r="H16" s="96">
        <v>11.792925834655762</v>
      </c>
      <c r="I16" s="96">
        <v>47.266788482666016</v>
      </c>
      <c r="J16" s="95">
        <v>49542.253165307637</v>
      </c>
      <c r="K16" s="96">
        <v>9.0684595108032227</v>
      </c>
      <c r="L16" s="96">
        <v>48.314250946044922</v>
      </c>
      <c r="M16" s="95">
        <v>962.17862120088932</v>
      </c>
      <c r="N16" s="96">
        <v>34.553474426269531</v>
      </c>
      <c r="O16" s="97">
        <v>33.370277404785156</v>
      </c>
    </row>
    <row r="17" spans="1:15" x14ac:dyDescent="0.2">
      <c r="A17" s="24" t="s">
        <v>46</v>
      </c>
      <c r="B17" s="24" t="s">
        <v>19</v>
      </c>
      <c r="C17" s="24" t="s">
        <v>51</v>
      </c>
      <c r="D17" s="95">
        <v>368246.31656522007</v>
      </c>
      <c r="E17" s="96">
        <v>5.5321674346923828</v>
      </c>
      <c r="F17" s="96">
        <v>50.414276123046875</v>
      </c>
      <c r="G17" s="95">
        <v>210182.46708968835</v>
      </c>
      <c r="H17" s="96">
        <v>6.4359269142150879</v>
      </c>
      <c r="I17" s="96">
        <v>50.066864013671875</v>
      </c>
      <c r="J17" s="95">
        <v>143690.48373136483</v>
      </c>
      <c r="K17" s="96">
        <v>4.4648447036743164</v>
      </c>
      <c r="L17" s="96">
        <v>50.993419647216797</v>
      </c>
      <c r="M17" s="95">
        <v>14373.365744167118</v>
      </c>
      <c r="N17" s="96">
        <v>2.9864726066589355</v>
      </c>
      <c r="O17" s="97">
        <v>49.704822540283203</v>
      </c>
    </row>
    <row r="18" spans="1:15" x14ac:dyDescent="0.2">
      <c r="A18" s="24" t="s">
        <v>46</v>
      </c>
      <c r="B18" s="24" t="s">
        <v>19</v>
      </c>
      <c r="C18" s="24" t="s">
        <v>52</v>
      </c>
      <c r="D18" s="95">
        <v>402392.0857902175</v>
      </c>
      <c r="E18" s="96">
        <v>3.2844662666320801</v>
      </c>
      <c r="F18" s="96">
        <v>49.673503875732422</v>
      </c>
      <c r="G18" s="95">
        <v>86304.321248684355</v>
      </c>
      <c r="H18" s="96">
        <v>3.0999116897583008</v>
      </c>
      <c r="I18" s="96">
        <v>52.876949310302734</v>
      </c>
      <c r="J18" s="95">
        <v>310591.84955374326</v>
      </c>
      <c r="K18" s="96">
        <v>3.2170040607452393</v>
      </c>
      <c r="L18" s="96">
        <v>48.876087188720703</v>
      </c>
      <c r="M18" s="95">
        <v>5495.9149877894906</v>
      </c>
      <c r="N18" s="96">
        <v>9.9950962066650391</v>
      </c>
      <c r="O18" s="97">
        <v>44.433074951171875</v>
      </c>
    </row>
    <row r="19" spans="1:15" x14ac:dyDescent="0.2">
      <c r="A19" s="24" t="s">
        <v>46</v>
      </c>
      <c r="B19" s="24" t="s">
        <v>19</v>
      </c>
      <c r="C19" s="24" t="s">
        <v>53</v>
      </c>
      <c r="D19" s="95">
        <v>29135.973361594886</v>
      </c>
      <c r="E19" s="96">
        <v>12.935188293457031</v>
      </c>
      <c r="F19" s="96">
        <v>46.513282775878906</v>
      </c>
      <c r="G19" s="95">
        <v>22552.607348476191</v>
      </c>
      <c r="H19" s="96">
        <v>13.899996757507324</v>
      </c>
      <c r="I19" s="96">
        <v>46.724845886230469</v>
      </c>
      <c r="J19" s="95">
        <v>6425.9463150206293</v>
      </c>
      <c r="K19" s="96">
        <v>9.1649055480957031</v>
      </c>
      <c r="L19" s="96">
        <v>46.358852386474609</v>
      </c>
      <c r="M19" s="95">
        <v>157.41969809807517</v>
      </c>
      <c r="N19" s="96">
        <v>28.617362976074219</v>
      </c>
      <c r="O19" s="97">
        <v>22.508039474487305</v>
      </c>
    </row>
    <row r="20" spans="1:15" x14ac:dyDescent="0.2">
      <c r="A20" s="24" t="s">
        <v>46</v>
      </c>
      <c r="B20" s="24" t="s">
        <v>19</v>
      </c>
      <c r="C20" s="24" t="s">
        <v>54</v>
      </c>
      <c r="D20" s="95">
        <v>32274.350488382104</v>
      </c>
      <c r="E20" s="96">
        <v>8.7012910842895508</v>
      </c>
      <c r="F20" s="96">
        <v>58.167289733886719</v>
      </c>
      <c r="G20" s="95">
        <v>14219.817256884689</v>
      </c>
      <c r="H20" s="96">
        <v>10.020632743835449</v>
      </c>
      <c r="I20" s="96">
        <v>59.991115570068359</v>
      </c>
      <c r="J20" s="95">
        <v>17637.939182874361</v>
      </c>
      <c r="K20" s="96">
        <v>7.2661161422729492</v>
      </c>
      <c r="L20" s="96">
        <v>57.698585510253906</v>
      </c>
      <c r="M20" s="95">
        <v>416.59404862306377</v>
      </c>
      <c r="N20" s="96">
        <v>24.430578231811523</v>
      </c>
      <c r="O20" s="97">
        <v>15.757790565490723</v>
      </c>
    </row>
    <row r="21" spans="1:15" x14ac:dyDescent="0.2">
      <c r="A21" s="24" t="s">
        <v>46</v>
      </c>
      <c r="B21" s="24" t="s">
        <v>19</v>
      </c>
      <c r="C21" s="24" t="s">
        <v>55</v>
      </c>
      <c r="D21" s="95">
        <v>4202.3290049902362</v>
      </c>
      <c r="E21" s="96">
        <v>6.4932427406311035</v>
      </c>
      <c r="F21" s="96">
        <v>50.956092834472656</v>
      </c>
      <c r="G21" s="95">
        <v>1272.720325450206</v>
      </c>
      <c r="H21" s="96">
        <v>12.337522506713867</v>
      </c>
      <c r="I21" s="96">
        <v>50.354240417480469</v>
      </c>
      <c r="J21" s="95">
        <v>2852.2482412670856</v>
      </c>
      <c r="K21" s="96">
        <v>4.0615420341491699</v>
      </c>
      <c r="L21" s="96">
        <v>50.838291168212891</v>
      </c>
      <c r="M21" s="95">
        <v>77.360438272944236</v>
      </c>
      <c r="N21" s="96">
        <v>0</v>
      </c>
      <c r="O21" s="97">
        <v>65.201126098632813</v>
      </c>
    </row>
    <row r="22" spans="1:15" x14ac:dyDescent="0.2">
      <c r="A22" s="24" t="s">
        <v>46</v>
      </c>
      <c r="B22" s="24" t="s">
        <v>19</v>
      </c>
      <c r="C22" s="24" t="s">
        <v>56</v>
      </c>
      <c r="D22" s="95">
        <v>80723.580665205562</v>
      </c>
      <c r="E22" s="96">
        <v>7.4221019744873047</v>
      </c>
      <c r="F22" s="96">
        <v>55.668777465820313</v>
      </c>
      <c r="G22" s="95">
        <v>28412.918099946335</v>
      </c>
      <c r="H22" s="96">
        <v>9.7858667373657227</v>
      </c>
      <c r="I22" s="96">
        <v>56.346694946289063</v>
      </c>
      <c r="J22" s="95">
        <v>52053.643097508597</v>
      </c>
      <c r="K22" s="96">
        <v>6.092003345489502</v>
      </c>
      <c r="L22" s="96">
        <v>55.281150817871094</v>
      </c>
      <c r="M22" s="95">
        <v>257.01946775087788</v>
      </c>
      <c r="N22" s="96">
        <v>15.495502471923828</v>
      </c>
      <c r="O22" s="97">
        <v>59.231334686279297</v>
      </c>
    </row>
    <row r="23" spans="1:15" x14ac:dyDescent="0.2">
      <c r="A23" s="24" t="s">
        <v>46</v>
      </c>
      <c r="B23" s="24" t="s">
        <v>19</v>
      </c>
      <c r="C23" s="24" t="s">
        <v>57</v>
      </c>
      <c r="D23" s="95">
        <v>272617.27001792839</v>
      </c>
      <c r="E23" s="96">
        <v>4.7786855697631836</v>
      </c>
      <c r="F23" s="96">
        <v>47.682346343994141</v>
      </c>
      <c r="G23" s="95">
        <v>55187.368835907197</v>
      </c>
      <c r="H23" s="96">
        <v>7.1006498336791992</v>
      </c>
      <c r="I23" s="96">
        <v>48.271633148193359</v>
      </c>
      <c r="J23" s="95">
        <v>214821.4555541038</v>
      </c>
      <c r="K23" s="96">
        <v>4.1062140464782715</v>
      </c>
      <c r="L23" s="96">
        <v>47.627727508544922</v>
      </c>
      <c r="M23" s="95">
        <v>2608.4456279152455</v>
      </c>
      <c r="N23" s="96">
        <v>11.034616470336914</v>
      </c>
      <c r="O23" s="97">
        <v>39.712734222412109</v>
      </c>
    </row>
    <row r="24" spans="1:15" x14ac:dyDescent="0.2">
      <c r="A24" s="24" t="s">
        <v>46</v>
      </c>
      <c r="B24" s="24" t="s">
        <v>19</v>
      </c>
      <c r="C24" s="24" t="s">
        <v>58</v>
      </c>
      <c r="D24" s="95">
        <v>22902.505612324239</v>
      </c>
      <c r="E24" s="96">
        <v>10.474809646606445</v>
      </c>
      <c r="F24" s="96">
        <v>57.357707977294922</v>
      </c>
      <c r="G24" s="95">
        <v>18141.0302886584</v>
      </c>
      <c r="H24" s="96">
        <v>11.390971183776855</v>
      </c>
      <c r="I24" s="96">
        <v>56.724220275878906</v>
      </c>
      <c r="J24" s="95">
        <v>4628.5150021031959</v>
      </c>
      <c r="K24" s="96">
        <v>6.5156950950622559</v>
      </c>
      <c r="L24" s="96">
        <v>59.931446075439453</v>
      </c>
      <c r="M24" s="95">
        <v>132.96032156274848</v>
      </c>
      <c r="N24" s="96">
        <v>23.295993804931641</v>
      </c>
      <c r="O24" s="97">
        <v>54.195423126220703</v>
      </c>
    </row>
    <row r="25" spans="1:15" x14ac:dyDescent="0.2">
      <c r="A25" s="24" t="s">
        <v>59</v>
      </c>
      <c r="B25" s="24" t="s">
        <v>20</v>
      </c>
      <c r="C25" s="24" t="s">
        <v>60</v>
      </c>
      <c r="D25" s="95">
        <v>34518.449986839369</v>
      </c>
      <c r="E25" s="96">
        <v>20.114437103271484</v>
      </c>
      <c r="F25" s="96">
        <v>44.887660980224609</v>
      </c>
      <c r="G25" s="95">
        <v>33638.733320744905</v>
      </c>
      <c r="H25" s="96">
        <v>20.385429382324219</v>
      </c>
      <c r="I25" s="96">
        <v>44.627719879150391</v>
      </c>
      <c r="J25" s="95">
        <v>786.38333276112871</v>
      </c>
      <c r="K25" s="96">
        <v>9.203526496887207</v>
      </c>
      <c r="L25" s="96">
        <v>54.139202117919922</v>
      </c>
      <c r="M25" s="95">
        <v>93.333333333333329</v>
      </c>
      <c r="N25" s="96">
        <v>14.375</v>
      </c>
      <c r="O25" s="97">
        <v>60.625</v>
      </c>
    </row>
    <row r="26" spans="1:15" x14ac:dyDescent="0.2">
      <c r="A26" s="24" t="s">
        <v>59</v>
      </c>
      <c r="B26" s="24" t="s">
        <v>20</v>
      </c>
      <c r="C26" s="24" t="s">
        <v>61</v>
      </c>
      <c r="D26" s="95">
        <v>64474.472840858223</v>
      </c>
      <c r="E26" s="96">
        <v>31.529453277587891</v>
      </c>
      <c r="F26" s="96">
        <v>38.192432403564453</v>
      </c>
      <c r="G26" s="95">
        <v>62801.55859731236</v>
      </c>
      <c r="H26" s="96">
        <v>31.819021224975586</v>
      </c>
      <c r="I26" s="96">
        <v>37.865299224853516</v>
      </c>
      <c r="J26" s="95">
        <v>1585.8836056640951</v>
      </c>
      <c r="K26" s="96">
        <v>19.212963104248047</v>
      </c>
      <c r="L26" s="96">
        <v>52.056289672851563</v>
      </c>
      <c r="M26" s="95">
        <v>87.030637881708145</v>
      </c>
      <c r="N26" s="96">
        <v>47.008571624755859</v>
      </c>
      <c r="O26" s="97">
        <v>21.624996185302734</v>
      </c>
    </row>
    <row r="27" spans="1:15" x14ac:dyDescent="0.2">
      <c r="A27" s="24" t="s">
        <v>59</v>
      </c>
      <c r="B27" s="24" t="s">
        <v>20</v>
      </c>
      <c r="C27" s="24" t="s">
        <v>62</v>
      </c>
      <c r="D27" s="95">
        <v>112019.3441931722</v>
      </c>
      <c r="E27" s="96">
        <v>28.442684173583984</v>
      </c>
      <c r="F27" s="96">
        <v>42.243927001953125</v>
      </c>
      <c r="G27" s="95">
        <v>110097.09149870517</v>
      </c>
      <c r="H27" s="96">
        <v>28.631191253662109</v>
      </c>
      <c r="I27" s="96">
        <v>42.099250793457031</v>
      </c>
      <c r="J27" s="95">
        <v>1751.6747356333099</v>
      </c>
      <c r="K27" s="96">
        <v>15.900382041931152</v>
      </c>
      <c r="L27" s="96">
        <v>53.763031005859375</v>
      </c>
      <c r="M27" s="95">
        <v>170.57795883373478</v>
      </c>
      <c r="N27" s="96">
        <v>35.571758270263672</v>
      </c>
      <c r="O27" s="97">
        <v>17.334156036376953</v>
      </c>
    </row>
    <row r="28" spans="1:15" x14ac:dyDescent="0.2">
      <c r="A28" s="24" t="s">
        <v>59</v>
      </c>
      <c r="B28" s="24" t="s">
        <v>20</v>
      </c>
      <c r="C28" s="24" t="s">
        <v>63</v>
      </c>
      <c r="D28" s="95">
        <v>26868.99135589457</v>
      </c>
      <c r="E28" s="96">
        <v>25.045370101928711</v>
      </c>
      <c r="F28" s="96">
        <v>44.232997894287109</v>
      </c>
      <c r="G28" s="95">
        <v>25824.934912990819</v>
      </c>
      <c r="H28" s="96">
        <v>25.570377349853516</v>
      </c>
      <c r="I28" s="96">
        <v>44.022140502929688</v>
      </c>
      <c r="J28" s="95">
        <v>1000.4815778996156</v>
      </c>
      <c r="K28" s="96">
        <v>10.406770706176758</v>
      </c>
      <c r="L28" s="96">
        <v>51.187530517578125</v>
      </c>
      <c r="M28" s="95">
        <v>43.574865003857028</v>
      </c>
      <c r="N28" s="96">
        <v>50</v>
      </c>
      <c r="O28" s="97">
        <v>9.5238094329833984</v>
      </c>
    </row>
    <row r="29" spans="1:15" x14ac:dyDescent="0.2">
      <c r="A29" s="24" t="s">
        <v>59</v>
      </c>
      <c r="B29" s="24" t="s">
        <v>20</v>
      </c>
      <c r="C29" s="24" t="s">
        <v>64</v>
      </c>
      <c r="D29" s="95">
        <v>89713.093186286846</v>
      </c>
      <c r="E29" s="96">
        <v>20.434974670410156</v>
      </c>
      <c r="F29" s="96">
        <v>36.862319946289063</v>
      </c>
      <c r="G29" s="95">
        <v>87662.57185328273</v>
      </c>
      <c r="H29" s="96">
        <v>20.660707473754883</v>
      </c>
      <c r="I29" s="96">
        <v>36.487937927246094</v>
      </c>
      <c r="J29" s="95">
        <v>2018.8312500283846</v>
      </c>
      <c r="K29" s="96">
        <v>10.524346351623535</v>
      </c>
      <c r="L29" s="96">
        <v>53.317481994628906</v>
      </c>
      <c r="M29" s="95">
        <v>31.690082975679545</v>
      </c>
      <c r="N29" s="96">
        <v>27.366670608520508</v>
      </c>
      <c r="O29" s="97">
        <v>24.211109161376953</v>
      </c>
    </row>
    <row r="30" spans="1:15" x14ac:dyDescent="0.2">
      <c r="A30" s="24" t="s">
        <v>59</v>
      </c>
      <c r="B30" s="24" t="s">
        <v>20</v>
      </c>
      <c r="C30" s="24" t="s">
        <v>65</v>
      </c>
      <c r="D30" s="95">
        <v>44941.140503521383</v>
      </c>
      <c r="E30" s="96">
        <v>28.986953735351563</v>
      </c>
      <c r="F30" s="96">
        <v>40.992191314697266</v>
      </c>
      <c r="G30" s="95">
        <v>42436.992574312884</v>
      </c>
      <c r="H30" s="96">
        <v>29.480695724487305</v>
      </c>
      <c r="I30" s="96">
        <v>40.611923217773438</v>
      </c>
      <c r="J30" s="95">
        <v>2280.3824035819584</v>
      </c>
      <c r="K30" s="96">
        <v>19.55537223815918</v>
      </c>
      <c r="L30" s="96">
        <v>48.985282897949219</v>
      </c>
      <c r="M30" s="95">
        <v>223.76552562661047</v>
      </c>
      <c r="N30" s="96">
        <v>31.465837478637695</v>
      </c>
      <c r="O30" s="97">
        <v>31.65269660949707</v>
      </c>
    </row>
    <row r="31" spans="1:15" x14ac:dyDescent="0.2">
      <c r="A31" s="24" t="s">
        <v>59</v>
      </c>
      <c r="B31" s="24" t="s">
        <v>20</v>
      </c>
      <c r="C31" s="24" t="s">
        <v>66</v>
      </c>
      <c r="D31" s="95">
        <v>96894.619538814979</v>
      </c>
      <c r="E31" s="96">
        <v>28.60563850402832</v>
      </c>
      <c r="F31" s="96">
        <v>34.503780364990234</v>
      </c>
      <c r="G31" s="95">
        <v>93209.361852264512</v>
      </c>
      <c r="H31" s="96">
        <v>28.944620132446289</v>
      </c>
      <c r="I31" s="96">
        <v>34.188209533691406</v>
      </c>
      <c r="J31" s="95">
        <v>3256.9210003533758</v>
      </c>
      <c r="K31" s="96">
        <v>16.620450973510742</v>
      </c>
      <c r="L31" s="96">
        <v>46.361873626708984</v>
      </c>
      <c r="M31" s="95">
        <v>428.33668619709852</v>
      </c>
      <c r="N31" s="96">
        <v>45.971710205078125</v>
      </c>
      <c r="O31" s="97">
        <v>13.009793281555176</v>
      </c>
    </row>
    <row r="32" spans="1:15" x14ac:dyDescent="0.2">
      <c r="A32" s="24" t="s">
        <v>46</v>
      </c>
      <c r="B32" s="24" t="s">
        <v>21</v>
      </c>
      <c r="C32" s="24" t="s">
        <v>67</v>
      </c>
      <c r="D32" s="95">
        <v>29967.231302975888</v>
      </c>
      <c r="E32" s="96">
        <v>10.68993091583252</v>
      </c>
      <c r="F32" s="96">
        <v>48.002223968505859</v>
      </c>
      <c r="G32" s="95">
        <v>25598.78500064696</v>
      </c>
      <c r="H32" s="96">
        <v>10.891907691955566</v>
      </c>
      <c r="I32" s="96">
        <v>47.9725341796875</v>
      </c>
      <c r="J32" s="95">
        <v>3055.3117441596228</v>
      </c>
      <c r="K32" s="96">
        <v>7.9286489486694336</v>
      </c>
      <c r="L32" s="96">
        <v>54.528942108154297</v>
      </c>
      <c r="M32" s="95">
        <v>1313.1345581693197</v>
      </c>
      <c r="N32" s="96">
        <v>13.177277565002441</v>
      </c>
      <c r="O32" s="97">
        <v>33.395103454589844</v>
      </c>
    </row>
    <row r="33" spans="1:15" x14ac:dyDescent="0.2">
      <c r="A33" s="24" t="s">
        <v>46</v>
      </c>
      <c r="B33" s="24" t="s">
        <v>21</v>
      </c>
      <c r="C33" s="24" t="s">
        <v>68</v>
      </c>
      <c r="D33" s="95">
        <v>58778.856332964213</v>
      </c>
      <c r="E33" s="96">
        <v>14.350379943847656</v>
      </c>
      <c r="F33" s="96">
        <v>34.997512817382813</v>
      </c>
      <c r="G33" s="95">
        <v>25527.344375060176</v>
      </c>
      <c r="H33" s="96">
        <v>16.062658309936523</v>
      </c>
      <c r="I33" s="96">
        <v>46.989463806152344</v>
      </c>
      <c r="J33" s="95">
        <v>21129.017183369833</v>
      </c>
      <c r="K33" s="96">
        <v>11.239583969116211</v>
      </c>
      <c r="L33" s="96">
        <v>31.062217712402344</v>
      </c>
      <c r="M33" s="95">
        <v>12122.494774534229</v>
      </c>
      <c r="N33" s="96">
        <v>16.166685104370117</v>
      </c>
      <c r="O33" s="97">
        <v>16.604116439819336</v>
      </c>
    </row>
    <row r="34" spans="1:15" x14ac:dyDescent="0.2">
      <c r="A34" s="24" t="s">
        <v>46</v>
      </c>
      <c r="B34" s="24" t="s">
        <v>21</v>
      </c>
      <c r="C34" s="24" t="s">
        <v>69</v>
      </c>
      <c r="D34" s="95">
        <v>59078.486308120315</v>
      </c>
      <c r="E34" s="96">
        <v>9.3862466812133789</v>
      </c>
      <c r="F34" s="96">
        <v>45.328563690185547</v>
      </c>
      <c r="G34" s="95">
        <v>37036.767525108982</v>
      </c>
      <c r="H34" s="96">
        <v>11.543259620666504</v>
      </c>
      <c r="I34" s="96">
        <v>45.403350830078125</v>
      </c>
      <c r="J34" s="95">
        <v>17843.946039911796</v>
      </c>
      <c r="K34" s="96">
        <v>5.5702495574951172</v>
      </c>
      <c r="L34" s="96">
        <v>45.5911865234375</v>
      </c>
      <c r="M34" s="95">
        <v>4197.7727430992854</v>
      </c>
      <c r="N34" s="96">
        <v>6.5761051177978516</v>
      </c>
      <c r="O34" s="97">
        <v>43.552352905273438</v>
      </c>
    </row>
    <row r="35" spans="1:15" x14ac:dyDescent="0.2">
      <c r="A35" s="24" t="s">
        <v>46</v>
      </c>
      <c r="B35" s="24" t="s">
        <v>21</v>
      </c>
      <c r="C35" s="24" t="s">
        <v>70</v>
      </c>
      <c r="D35" s="95">
        <v>36341.850559886123</v>
      </c>
      <c r="E35" s="96">
        <v>6.7832465171813965</v>
      </c>
      <c r="F35" s="96">
        <v>46.64581298828125</v>
      </c>
      <c r="G35" s="95">
        <v>35267.299869427588</v>
      </c>
      <c r="H35" s="96">
        <v>6.4882607460021973</v>
      </c>
      <c r="I35" s="96">
        <v>46.662944793701172</v>
      </c>
      <c r="J35" s="95">
        <v>666.71372970341747</v>
      </c>
      <c r="K35" s="96">
        <v>6.5687465667724609</v>
      </c>
      <c r="L35" s="96">
        <v>59.062351226806641</v>
      </c>
      <c r="M35" s="95">
        <v>407.8369607551233</v>
      </c>
      <c r="N35" s="96">
        <v>32.642486572265625</v>
      </c>
      <c r="O35" s="97">
        <v>24.866283416748047</v>
      </c>
    </row>
    <row r="36" spans="1:15" x14ac:dyDescent="0.2">
      <c r="A36" s="24" t="s">
        <v>46</v>
      </c>
      <c r="B36" s="24" t="s">
        <v>21</v>
      </c>
      <c r="C36" s="24" t="s">
        <v>71</v>
      </c>
      <c r="D36" s="95">
        <v>93713.428542167749</v>
      </c>
      <c r="E36" s="96">
        <v>18.378374099731445</v>
      </c>
      <c r="F36" s="96">
        <v>43.555248260498047</v>
      </c>
      <c r="G36" s="95">
        <v>86990.838615799541</v>
      </c>
      <c r="H36" s="96">
        <v>19.332553863525391</v>
      </c>
      <c r="I36" s="96">
        <v>43.342609405517578</v>
      </c>
      <c r="J36" s="95">
        <v>5784.3153464657544</v>
      </c>
      <c r="K36" s="96">
        <v>4.2324647903442383</v>
      </c>
      <c r="L36" s="96">
        <v>48.669170379638672</v>
      </c>
      <c r="M36" s="95">
        <v>938.27457990252515</v>
      </c>
      <c r="N36" s="96">
        <v>17.120090484619141</v>
      </c>
      <c r="O36" s="97">
        <v>31.743198394775391</v>
      </c>
    </row>
    <row r="37" spans="1:15" x14ac:dyDescent="0.2">
      <c r="A37" s="24" t="s">
        <v>46</v>
      </c>
      <c r="B37" s="24" t="s">
        <v>21</v>
      </c>
      <c r="C37" s="24" t="s">
        <v>72</v>
      </c>
      <c r="D37" s="95">
        <v>66390.284165479432</v>
      </c>
      <c r="E37" s="96">
        <v>10.477975845336914</v>
      </c>
      <c r="F37" s="96">
        <v>48.091873168945313</v>
      </c>
      <c r="G37" s="95">
        <v>56452.578629577045</v>
      </c>
      <c r="H37" s="96">
        <v>10.702338218688965</v>
      </c>
      <c r="I37" s="96">
        <v>47.629589080810547</v>
      </c>
      <c r="J37" s="95">
        <v>9186.4951022184305</v>
      </c>
      <c r="K37" s="96">
        <v>8.1907491683959961</v>
      </c>
      <c r="L37" s="96">
        <v>49.794696807861328</v>
      </c>
      <c r="M37" s="95">
        <v>751.21043368399341</v>
      </c>
      <c r="N37" s="96">
        <v>21.587787628173828</v>
      </c>
      <c r="O37" s="97">
        <v>62.008377075195313</v>
      </c>
    </row>
    <row r="38" spans="1:15" x14ac:dyDescent="0.2">
      <c r="A38" s="24" t="s">
        <v>46</v>
      </c>
      <c r="B38" s="24" t="s">
        <v>21</v>
      </c>
      <c r="C38" s="24" t="s">
        <v>73</v>
      </c>
      <c r="D38" s="95">
        <v>73681.617172959974</v>
      </c>
      <c r="E38" s="96">
        <v>12.811980247497559</v>
      </c>
      <c r="F38" s="96">
        <v>47.296443939208984</v>
      </c>
      <c r="G38" s="95">
        <v>50718.520867287945</v>
      </c>
      <c r="H38" s="96">
        <v>13.408415794372559</v>
      </c>
      <c r="I38" s="96">
        <v>50.229110717773438</v>
      </c>
      <c r="J38" s="95">
        <v>20185.014976015249</v>
      </c>
      <c r="K38" s="96">
        <v>10.994716644287109</v>
      </c>
      <c r="L38" s="96">
        <v>40.593975067138672</v>
      </c>
      <c r="M38" s="95">
        <v>2778.0813296566225</v>
      </c>
      <c r="N38" s="96">
        <v>15.126931190490723</v>
      </c>
      <c r="O38" s="97">
        <v>42.454582214355469</v>
      </c>
    </row>
    <row r="39" spans="1:15" x14ac:dyDescent="0.2">
      <c r="A39" s="24" t="s">
        <v>46</v>
      </c>
      <c r="B39" s="24" t="s">
        <v>21</v>
      </c>
      <c r="C39" s="24" t="s">
        <v>74</v>
      </c>
      <c r="D39" s="95">
        <v>51552.120100653869</v>
      </c>
      <c r="E39" s="96">
        <v>11.812661170959473</v>
      </c>
      <c r="F39" s="96">
        <v>52.65997314453125</v>
      </c>
      <c r="G39" s="95">
        <v>38412.990998110421</v>
      </c>
      <c r="H39" s="96">
        <v>11.918566703796387</v>
      </c>
      <c r="I39" s="96">
        <v>50.804832458496094</v>
      </c>
      <c r="J39" s="95">
        <v>13061.746996208427</v>
      </c>
      <c r="K39" s="96">
        <v>11.351425170898438</v>
      </c>
      <c r="L39" s="96">
        <v>58.26483154296875</v>
      </c>
      <c r="M39" s="95">
        <v>77.382106334897045</v>
      </c>
      <c r="N39" s="96">
        <v>37.094768524169922</v>
      </c>
      <c r="O39" s="97">
        <v>27.491275787353516</v>
      </c>
    </row>
    <row r="40" spans="1:15" x14ac:dyDescent="0.2">
      <c r="A40" s="24" t="s">
        <v>59</v>
      </c>
      <c r="B40" s="24" t="s">
        <v>22</v>
      </c>
      <c r="C40" s="24" t="s">
        <v>75</v>
      </c>
      <c r="D40" s="95">
        <v>115927.35468424321</v>
      </c>
      <c r="E40" s="96">
        <v>23.004400253295898</v>
      </c>
      <c r="F40" s="96">
        <v>40.058692932128906</v>
      </c>
      <c r="G40" s="95">
        <v>113512.75925348102</v>
      </c>
      <c r="H40" s="96">
        <v>23.206634521484375</v>
      </c>
      <c r="I40" s="96">
        <v>39.891979217529297</v>
      </c>
      <c r="J40" s="95">
        <v>2318.1257173717495</v>
      </c>
      <c r="K40" s="96">
        <v>12.221190452575684</v>
      </c>
      <c r="L40" s="96">
        <v>48.495830535888672</v>
      </c>
      <c r="M40" s="95">
        <v>96.469713390421191</v>
      </c>
      <c r="N40" s="96">
        <v>44.158363342285156</v>
      </c>
      <c r="O40" s="97">
        <v>33.484279632568359</v>
      </c>
    </row>
    <row r="41" spans="1:15" x14ac:dyDescent="0.2">
      <c r="A41" s="24" t="s">
        <v>59</v>
      </c>
      <c r="B41" s="24" t="s">
        <v>22</v>
      </c>
      <c r="C41" s="24" t="s">
        <v>76</v>
      </c>
      <c r="D41" s="95">
        <v>59981.845338417996</v>
      </c>
      <c r="E41" s="96">
        <v>13.53802490234375</v>
      </c>
      <c r="F41" s="96">
        <v>48.885311126708984</v>
      </c>
      <c r="G41" s="95">
        <v>55138.263584123008</v>
      </c>
      <c r="H41" s="96">
        <v>14.090078353881836</v>
      </c>
      <c r="I41" s="96">
        <v>48.396163940429688</v>
      </c>
      <c r="J41" s="95">
        <v>4633.4220238447906</v>
      </c>
      <c r="K41" s="96">
        <v>6.5506353378295898</v>
      </c>
      <c r="L41" s="96">
        <v>55.170654296875</v>
      </c>
      <c r="M41" s="95">
        <v>210.15973045023702</v>
      </c>
      <c r="N41" s="96">
        <v>22.751091003417969</v>
      </c>
      <c r="O41" s="97">
        <v>38.646289825439453</v>
      </c>
    </row>
    <row r="42" spans="1:15" x14ac:dyDescent="0.2">
      <c r="A42" s="24" t="s">
        <v>59</v>
      </c>
      <c r="B42" s="24" t="s">
        <v>22</v>
      </c>
      <c r="C42" s="24" t="s">
        <v>77</v>
      </c>
      <c r="D42" s="95">
        <v>46291.492581552498</v>
      </c>
      <c r="E42" s="96">
        <v>17.767440795898438</v>
      </c>
      <c r="F42" s="96">
        <v>53.566387176513672</v>
      </c>
      <c r="G42" s="95">
        <v>28863.797480602294</v>
      </c>
      <c r="H42" s="96">
        <v>20.205020904541016</v>
      </c>
      <c r="I42" s="96">
        <v>52.048259735107422</v>
      </c>
      <c r="J42" s="95">
        <v>16511.544759252643</v>
      </c>
      <c r="K42" s="96">
        <v>11.969962120056152</v>
      </c>
      <c r="L42" s="96">
        <v>58.161849975585938</v>
      </c>
      <c r="M42" s="95">
        <v>916.1503416979026</v>
      </c>
      <c r="N42" s="96">
        <v>45.456718444824219</v>
      </c>
      <c r="O42" s="97">
        <v>18.572898864746094</v>
      </c>
    </row>
    <row r="43" spans="1:15" x14ac:dyDescent="0.2">
      <c r="A43" s="24" t="s">
        <v>59</v>
      </c>
      <c r="B43" s="24" t="s">
        <v>22</v>
      </c>
      <c r="C43" s="24" t="s">
        <v>78</v>
      </c>
      <c r="D43" s="95">
        <v>119014.21687436503</v>
      </c>
      <c r="E43" s="96">
        <v>17.328224182128906</v>
      </c>
      <c r="F43" s="96">
        <v>48.739204406738281</v>
      </c>
      <c r="G43" s="95">
        <v>85687.16069779954</v>
      </c>
      <c r="H43" s="96">
        <v>19.204706192016602</v>
      </c>
      <c r="I43" s="96">
        <v>47.995567321777344</v>
      </c>
      <c r="J43" s="95">
        <v>31885.619524166257</v>
      </c>
      <c r="K43" s="96">
        <v>11.269876480102539</v>
      </c>
      <c r="L43" s="96">
        <v>51.482242584228516</v>
      </c>
      <c r="M43" s="95">
        <v>1441.4366524000136</v>
      </c>
      <c r="N43" s="96">
        <v>39.794513702392578</v>
      </c>
      <c r="O43" s="97">
        <v>32.267147064208984</v>
      </c>
    </row>
    <row r="44" spans="1:15" x14ac:dyDescent="0.2">
      <c r="A44" s="24" t="s">
        <v>59</v>
      </c>
      <c r="B44" s="24" t="s">
        <v>22</v>
      </c>
      <c r="C44" s="24" t="s">
        <v>79</v>
      </c>
      <c r="D44" s="95">
        <v>102110.71205663307</v>
      </c>
      <c r="E44" s="96">
        <v>16.326663970947266</v>
      </c>
      <c r="F44" s="96">
        <v>48.152923583984375</v>
      </c>
      <c r="G44" s="95">
        <v>94466.276400100833</v>
      </c>
      <c r="H44" s="96">
        <v>15.669009208679199</v>
      </c>
      <c r="I44" s="96">
        <v>48.445323944091797</v>
      </c>
      <c r="J44" s="95">
        <v>7042.0479534604892</v>
      </c>
      <c r="K44" s="96">
        <v>22.952178955078125</v>
      </c>
      <c r="L44" s="96">
        <v>46.880947113037109</v>
      </c>
      <c r="M44" s="95">
        <v>602.38770307157438</v>
      </c>
      <c r="N44" s="96">
        <v>42.006088256835938</v>
      </c>
      <c r="O44" s="97">
        <v>17.16862678527832</v>
      </c>
    </row>
    <row r="45" spans="1:15" x14ac:dyDescent="0.2">
      <c r="A45" s="24" t="s">
        <v>59</v>
      </c>
      <c r="B45" s="24" t="s">
        <v>22</v>
      </c>
      <c r="C45" s="24" t="s">
        <v>80</v>
      </c>
      <c r="D45" s="95">
        <v>107207.49591518092</v>
      </c>
      <c r="E45" s="96">
        <v>25.289318084716797</v>
      </c>
      <c r="F45" s="96">
        <v>36.119953155517578</v>
      </c>
      <c r="G45" s="95">
        <v>105085.56520376899</v>
      </c>
      <c r="H45" s="96">
        <v>25.247917175292969</v>
      </c>
      <c r="I45" s="96">
        <v>36.066192626953125</v>
      </c>
      <c r="J45" s="95">
        <v>1848.8986097071459</v>
      </c>
      <c r="K45" s="96">
        <v>22.952276229858398</v>
      </c>
      <c r="L45" s="96">
        <v>41.280097961425781</v>
      </c>
      <c r="M45" s="95">
        <v>273.03210170477882</v>
      </c>
      <c r="N45" s="96">
        <v>57.04974365234375</v>
      </c>
      <c r="O45" s="97">
        <v>21.868444442749023</v>
      </c>
    </row>
    <row r="46" spans="1:15" x14ac:dyDescent="0.2">
      <c r="A46" s="24" t="s">
        <v>59</v>
      </c>
      <c r="B46" s="24" t="s">
        <v>22</v>
      </c>
      <c r="C46" s="24" t="s">
        <v>81</v>
      </c>
      <c r="D46" s="95">
        <v>106244.96988658309</v>
      </c>
      <c r="E46" s="96">
        <v>23.810688018798828</v>
      </c>
      <c r="F46" s="96">
        <v>40.781108856201172</v>
      </c>
      <c r="G46" s="95">
        <v>104152.21793015359</v>
      </c>
      <c r="H46" s="96">
        <v>23.920064926147461</v>
      </c>
      <c r="I46" s="96">
        <v>40.57977294921875</v>
      </c>
      <c r="J46" s="95">
        <v>1772.5233974854368</v>
      </c>
      <c r="K46" s="96">
        <v>17.744709014892578</v>
      </c>
      <c r="L46" s="96">
        <v>53.712703704833984</v>
      </c>
      <c r="M46" s="95">
        <v>320.22855894409554</v>
      </c>
      <c r="N46" s="96">
        <v>21.81291389465332</v>
      </c>
      <c r="O46" s="97">
        <v>34.685428619384766</v>
      </c>
    </row>
    <row r="47" spans="1:15" x14ac:dyDescent="0.2">
      <c r="A47" s="24" t="s">
        <v>59</v>
      </c>
      <c r="B47" s="24" t="s">
        <v>22</v>
      </c>
      <c r="C47" s="24" t="s">
        <v>82</v>
      </c>
      <c r="D47" s="95">
        <v>243958.83943324568</v>
      </c>
      <c r="E47" s="96">
        <v>22.551240921020508</v>
      </c>
      <c r="F47" s="96">
        <v>37.016365051269531</v>
      </c>
      <c r="G47" s="95">
        <v>228145.45724172483</v>
      </c>
      <c r="H47" s="96">
        <v>22.995328903198242</v>
      </c>
      <c r="I47" s="96">
        <v>36.387947082519531</v>
      </c>
      <c r="J47" s="95">
        <v>13971.243555207231</v>
      </c>
      <c r="K47" s="96">
        <v>11.923275947570801</v>
      </c>
      <c r="L47" s="96">
        <v>49.073390960693359</v>
      </c>
      <c r="M47" s="95">
        <v>1842.1386363139538</v>
      </c>
      <c r="N47" s="96">
        <v>48.156894683837891</v>
      </c>
      <c r="O47" s="97">
        <v>23.401313781738281</v>
      </c>
    </row>
    <row r="48" spans="1:15" x14ac:dyDescent="0.2">
      <c r="A48" s="24" t="s">
        <v>59</v>
      </c>
      <c r="B48" s="24" t="s">
        <v>22</v>
      </c>
      <c r="C48" s="24" t="s">
        <v>83</v>
      </c>
      <c r="D48" s="95">
        <v>67510.561913900077</v>
      </c>
      <c r="E48" s="96">
        <v>11.346804618835449</v>
      </c>
      <c r="F48" s="96">
        <v>39.562648773193359</v>
      </c>
      <c r="G48" s="95">
        <v>57491.663738762531</v>
      </c>
      <c r="H48" s="96">
        <v>12.15589427947998</v>
      </c>
      <c r="I48" s="96">
        <v>39.331325531005859</v>
      </c>
      <c r="J48" s="95">
        <v>9662.3440610475645</v>
      </c>
      <c r="K48" s="96">
        <v>6.5925278663635254</v>
      </c>
      <c r="L48" s="96">
        <v>40.831977844238281</v>
      </c>
      <c r="M48" s="95">
        <v>356.5541140899013</v>
      </c>
      <c r="N48" s="96">
        <v>9.7244729995727539</v>
      </c>
      <c r="O48" s="97">
        <v>42.463531494140625</v>
      </c>
    </row>
    <row r="49" spans="1:15" x14ac:dyDescent="0.2">
      <c r="A49" s="24" t="s">
        <v>59</v>
      </c>
      <c r="B49" s="24" t="s">
        <v>22</v>
      </c>
      <c r="C49" s="24" t="s">
        <v>84</v>
      </c>
      <c r="D49" s="95">
        <v>45292.955808898034</v>
      </c>
      <c r="E49" s="96">
        <v>15.316017150878906</v>
      </c>
      <c r="F49" s="96">
        <v>50.064964294433594</v>
      </c>
      <c r="G49" s="95">
        <v>44647.876074606211</v>
      </c>
      <c r="H49" s="96">
        <v>15.259250640869141</v>
      </c>
      <c r="I49" s="96">
        <v>49.960330963134766</v>
      </c>
      <c r="J49" s="95">
        <v>533.64226447426813</v>
      </c>
      <c r="K49" s="96">
        <v>19.811861038208008</v>
      </c>
      <c r="L49" s="96">
        <v>60.843696594238281</v>
      </c>
      <c r="M49" s="95">
        <v>111.43746981754657</v>
      </c>
      <c r="N49" s="96">
        <v>16.530279159545898</v>
      </c>
      <c r="O49" s="97">
        <v>40.370975494384766</v>
      </c>
    </row>
    <row r="50" spans="1:15" x14ac:dyDescent="0.2">
      <c r="A50" s="24" t="s">
        <v>59</v>
      </c>
      <c r="B50" s="24" t="s">
        <v>22</v>
      </c>
      <c r="C50" s="24" t="s">
        <v>85</v>
      </c>
      <c r="D50" s="95">
        <v>46509.766927806981</v>
      </c>
      <c r="E50" s="96">
        <v>16.327899932861328</v>
      </c>
      <c r="F50" s="96">
        <v>48.763141632080078</v>
      </c>
      <c r="G50" s="95">
        <v>44780.170480797526</v>
      </c>
      <c r="H50" s="96">
        <v>16.242162704467773</v>
      </c>
      <c r="I50" s="96">
        <v>48.869815826416016</v>
      </c>
      <c r="J50" s="95">
        <v>1381.2426648478488</v>
      </c>
      <c r="K50" s="96">
        <v>8.1637554168701172</v>
      </c>
      <c r="L50" s="96">
        <v>53.981735229492188</v>
      </c>
      <c r="M50" s="95">
        <v>348.35378216159484</v>
      </c>
      <c r="N50" s="96">
        <v>59.720458984375</v>
      </c>
      <c r="O50" s="97">
        <v>14.358323097229004</v>
      </c>
    </row>
    <row r="51" spans="1:15" x14ac:dyDescent="0.2">
      <c r="A51" s="24" t="s">
        <v>59</v>
      </c>
      <c r="B51" s="24" t="s">
        <v>23</v>
      </c>
      <c r="C51" s="24" t="s">
        <v>86</v>
      </c>
      <c r="D51" s="95">
        <v>41924.012774064802</v>
      </c>
      <c r="E51" s="96">
        <v>16.078584671020508</v>
      </c>
      <c r="F51" s="96">
        <v>51.720977783203125</v>
      </c>
      <c r="G51" s="95">
        <v>23568.244768448822</v>
      </c>
      <c r="H51" s="96">
        <v>22.83277702331543</v>
      </c>
      <c r="I51" s="96">
        <v>48.934040069580078</v>
      </c>
      <c r="J51" s="95">
        <v>18168.774630239706</v>
      </c>
      <c r="K51" s="96">
        <v>6.9284505844116211</v>
      </c>
      <c r="L51" s="96">
        <v>55.868465423583984</v>
      </c>
      <c r="M51" s="95">
        <v>186.99337537650598</v>
      </c>
      <c r="N51" s="96">
        <v>53.846153259277344</v>
      </c>
      <c r="O51" s="97">
        <v>0</v>
      </c>
    </row>
    <row r="52" spans="1:15" x14ac:dyDescent="0.2">
      <c r="A52" s="24" t="s">
        <v>59</v>
      </c>
      <c r="B52" s="24" t="s">
        <v>23</v>
      </c>
      <c r="C52" s="24" t="s">
        <v>87</v>
      </c>
      <c r="D52" s="95">
        <v>117419.72713326995</v>
      </c>
      <c r="E52" s="96">
        <v>17.732851028442383</v>
      </c>
      <c r="F52" s="96">
        <v>48.623935699462891</v>
      </c>
      <c r="G52" s="95">
        <v>64476.813542914097</v>
      </c>
      <c r="H52" s="96">
        <v>18.995628356933594</v>
      </c>
      <c r="I52" s="96">
        <v>49.277259826660156</v>
      </c>
      <c r="J52" s="95">
        <v>52043.299478449553</v>
      </c>
      <c r="K52" s="96">
        <v>15.66279125213623</v>
      </c>
      <c r="L52" s="96">
        <v>48.340908050537109</v>
      </c>
      <c r="M52" s="95">
        <v>899.61411190762465</v>
      </c>
      <c r="N52" s="96">
        <v>46.981876373291016</v>
      </c>
      <c r="O52" s="97">
        <v>18.172508239746094</v>
      </c>
    </row>
    <row r="53" spans="1:15" x14ac:dyDescent="0.2">
      <c r="A53" s="24" t="s">
        <v>59</v>
      </c>
      <c r="B53" s="24" t="s">
        <v>23</v>
      </c>
      <c r="C53" s="24" t="s">
        <v>88</v>
      </c>
      <c r="D53" s="95">
        <v>79860.247294118424</v>
      </c>
      <c r="E53" s="96">
        <v>25.233110427856445</v>
      </c>
      <c r="F53" s="96">
        <v>46.852527618408203</v>
      </c>
      <c r="G53" s="95">
        <v>25286.074221693561</v>
      </c>
      <c r="H53" s="96">
        <v>26.982345581054688</v>
      </c>
      <c r="I53" s="96">
        <v>49.839176177978516</v>
      </c>
      <c r="J53" s="95">
        <v>47389.204699061396</v>
      </c>
      <c r="K53" s="96">
        <v>19.26702880859375</v>
      </c>
      <c r="L53" s="96">
        <v>49.561252593994141</v>
      </c>
      <c r="M53" s="95">
        <v>7184.9683733632082</v>
      </c>
      <c r="N53" s="96">
        <v>58.426921844482422</v>
      </c>
      <c r="O53" s="97">
        <v>18.475919723510742</v>
      </c>
    </row>
    <row r="54" spans="1:15" x14ac:dyDescent="0.2">
      <c r="A54" s="24" t="s">
        <v>59</v>
      </c>
      <c r="B54" s="24" t="s">
        <v>23</v>
      </c>
      <c r="C54" s="24" t="s">
        <v>89</v>
      </c>
      <c r="D54" s="95">
        <v>84966.108277794265</v>
      </c>
      <c r="E54" s="96">
        <v>34.149944305419922</v>
      </c>
      <c r="F54" s="96">
        <v>40.218894958496094</v>
      </c>
      <c r="G54" s="95">
        <v>6416.6775924908961</v>
      </c>
      <c r="H54" s="96">
        <v>29.34490966796875</v>
      </c>
      <c r="I54" s="96">
        <v>40.020534515380859</v>
      </c>
      <c r="J54" s="95">
        <v>64412.144294816237</v>
      </c>
      <c r="K54" s="96">
        <v>26.296175003051758</v>
      </c>
      <c r="L54" s="96">
        <v>46.395652770996094</v>
      </c>
      <c r="M54" s="95">
        <v>14137.286390487679</v>
      </c>
      <c r="N54" s="96">
        <v>72.114128112792969</v>
      </c>
      <c r="O54" s="97">
        <v>12.166448593139648</v>
      </c>
    </row>
    <row r="55" spans="1:15" x14ac:dyDescent="0.2">
      <c r="A55" s="24" t="s">
        <v>59</v>
      </c>
      <c r="B55" s="24" t="s">
        <v>23</v>
      </c>
      <c r="C55" s="24" t="s">
        <v>90</v>
      </c>
      <c r="D55" s="95">
        <v>49898.373682961777</v>
      </c>
      <c r="E55" s="96">
        <v>24.289264678955078</v>
      </c>
      <c r="F55" s="96">
        <v>45.382717132568359</v>
      </c>
      <c r="G55" s="95">
        <v>33772.77876214897</v>
      </c>
      <c r="H55" s="96">
        <v>29.774820327758789</v>
      </c>
      <c r="I55" s="96">
        <v>41.377326965332031</v>
      </c>
      <c r="J55" s="95">
        <v>15602.810897747955</v>
      </c>
      <c r="K55" s="96">
        <v>10.34661865234375</v>
      </c>
      <c r="L55" s="96">
        <v>55.339214324951172</v>
      </c>
      <c r="M55" s="95">
        <v>522.7840230648244</v>
      </c>
      <c r="N55" s="96">
        <v>86.039451599121094</v>
      </c>
      <c r="O55" s="97">
        <v>6.9802732467651367</v>
      </c>
    </row>
    <row r="56" spans="1:15" x14ac:dyDescent="0.2">
      <c r="A56" s="24" t="s">
        <v>59</v>
      </c>
      <c r="B56" s="24" t="s">
        <v>23</v>
      </c>
      <c r="C56" s="24" t="s">
        <v>91</v>
      </c>
      <c r="D56" s="95">
        <v>58189.293004227286</v>
      </c>
      <c r="E56" s="96">
        <v>25.245351791381836</v>
      </c>
      <c r="F56" s="96">
        <v>47.879165649414063</v>
      </c>
      <c r="G56" s="95">
        <v>40965.245903993768</v>
      </c>
      <c r="H56" s="96">
        <v>26.195146560668945</v>
      </c>
      <c r="I56" s="96">
        <v>49.118980407714844</v>
      </c>
      <c r="J56" s="95">
        <v>16172.484325102936</v>
      </c>
      <c r="K56" s="96">
        <v>20.677379608154297</v>
      </c>
      <c r="L56" s="96">
        <v>46.583995819091797</v>
      </c>
      <c r="M56" s="95">
        <v>1051.562775130913</v>
      </c>
      <c r="N56" s="96">
        <v>58.497665405273438</v>
      </c>
      <c r="O56" s="97">
        <v>19.499221801757813</v>
      </c>
    </row>
    <row r="57" spans="1:15" x14ac:dyDescent="0.2">
      <c r="A57" s="24" t="s">
        <v>59</v>
      </c>
      <c r="B57" s="24" t="s">
        <v>23</v>
      </c>
      <c r="C57" s="24" t="s">
        <v>92</v>
      </c>
      <c r="D57" s="95">
        <v>69053.634663083605</v>
      </c>
      <c r="E57" s="96">
        <v>19.097234725952148</v>
      </c>
      <c r="F57" s="96">
        <v>40.675750732421875</v>
      </c>
      <c r="G57" s="95">
        <v>41239.122070514401</v>
      </c>
      <c r="H57" s="96">
        <v>19.577611923217773</v>
      </c>
      <c r="I57" s="96">
        <v>40.067020416259766</v>
      </c>
      <c r="J57" s="95">
        <v>26633.424110032367</v>
      </c>
      <c r="K57" s="96">
        <v>16.573537826538086</v>
      </c>
      <c r="L57" s="96">
        <v>43.139217376708984</v>
      </c>
      <c r="M57" s="95">
        <v>1181.0884825368805</v>
      </c>
      <c r="N57" s="96">
        <v>59.233352661132813</v>
      </c>
      <c r="O57" s="97">
        <v>6.3794069290161133</v>
      </c>
    </row>
    <row r="58" spans="1:15" x14ac:dyDescent="0.2">
      <c r="A58" s="24" t="s">
        <v>59</v>
      </c>
      <c r="B58" s="24" t="s">
        <v>23</v>
      </c>
      <c r="C58" s="24" t="s">
        <v>93</v>
      </c>
      <c r="D58" s="95">
        <v>48793.683333333342</v>
      </c>
      <c r="E58" s="96">
        <v>22.319145202636719</v>
      </c>
      <c r="F58" s="96">
        <v>43.701591491699219</v>
      </c>
      <c r="G58" s="95">
        <v>40406.566666666666</v>
      </c>
      <c r="H58" s="96">
        <v>23.225391387939453</v>
      </c>
      <c r="I58" s="96">
        <v>43.630695343017578</v>
      </c>
      <c r="J58" s="95">
        <v>8352.1166666666704</v>
      </c>
      <c r="K58" s="96">
        <v>17.800876617431641</v>
      </c>
      <c r="L58" s="96">
        <v>44.158866882324219</v>
      </c>
      <c r="M58" s="95">
        <v>35</v>
      </c>
      <c r="N58" s="96">
        <v>54.285713195800781</v>
      </c>
      <c r="O58" s="97">
        <v>16.428571701049805</v>
      </c>
    </row>
    <row r="59" spans="1:15" x14ac:dyDescent="0.2">
      <c r="A59" s="24" t="s">
        <v>59</v>
      </c>
      <c r="B59" s="24" t="s">
        <v>23</v>
      </c>
      <c r="C59" s="24" t="s">
        <v>94</v>
      </c>
      <c r="D59" s="95">
        <v>60733.867363200901</v>
      </c>
      <c r="E59" s="96">
        <v>31.323753356933594</v>
      </c>
      <c r="F59" s="96">
        <v>45.178394317626953</v>
      </c>
      <c r="G59" s="95">
        <v>26565.804044054712</v>
      </c>
      <c r="H59" s="96">
        <v>31.955661773681641</v>
      </c>
      <c r="I59" s="96">
        <v>43.770133972167969</v>
      </c>
      <c r="J59" s="95">
        <v>27960.067397068829</v>
      </c>
      <c r="K59" s="96">
        <v>18.971771240234375</v>
      </c>
      <c r="L59" s="96">
        <v>55.362907409667969</v>
      </c>
      <c r="M59" s="95">
        <v>6207.9959220772416</v>
      </c>
      <c r="N59" s="96">
        <v>84.251480102539063</v>
      </c>
      <c r="O59" s="97">
        <v>5.3349151611328125</v>
      </c>
    </row>
    <row r="60" spans="1:15" x14ac:dyDescent="0.2">
      <c r="A60" s="24" t="s">
        <v>24</v>
      </c>
      <c r="B60" s="24" t="s">
        <v>24</v>
      </c>
      <c r="C60" s="24" t="s">
        <v>95</v>
      </c>
      <c r="D60" s="95">
        <v>717671.63791643688</v>
      </c>
      <c r="E60" s="96">
        <v>19.123096466064453</v>
      </c>
      <c r="F60" s="96">
        <v>45.976707458496094</v>
      </c>
      <c r="G60" s="95">
        <v>717042.55174104136</v>
      </c>
      <c r="H60" s="96">
        <v>19.129467010498047</v>
      </c>
      <c r="I60" s="96">
        <v>45.958702087402344</v>
      </c>
      <c r="J60" s="95">
        <v>568.95997042868521</v>
      </c>
      <c r="K60" s="96">
        <v>9.65594482421875</v>
      </c>
      <c r="L60" s="96">
        <v>69.405570983886719</v>
      </c>
      <c r="M60" s="95">
        <v>60.126204967250693</v>
      </c>
      <c r="N60" s="96">
        <v>32.742347717285156</v>
      </c>
      <c r="O60" s="97">
        <v>39.031490325927734</v>
      </c>
    </row>
    <row r="61" spans="1:15" x14ac:dyDescent="0.2">
      <c r="A61" s="24" t="s">
        <v>24</v>
      </c>
      <c r="B61" s="24" t="s">
        <v>24</v>
      </c>
      <c r="C61" s="24" t="s">
        <v>96</v>
      </c>
      <c r="D61" s="95">
        <v>69385.876879034826</v>
      </c>
      <c r="E61" s="96">
        <v>17.24798583984375</v>
      </c>
      <c r="F61" s="96">
        <v>45.553680419921875</v>
      </c>
      <c r="G61" s="95">
        <v>69203.140856989659</v>
      </c>
      <c r="H61" s="96">
        <v>17.226348876953125</v>
      </c>
      <c r="I61" s="96">
        <v>45.544788360595703</v>
      </c>
      <c r="J61" s="95">
        <v>152.48680344650518</v>
      </c>
      <c r="K61" s="96">
        <v>25.57025146484375</v>
      </c>
      <c r="L61" s="96">
        <v>45.018798828125</v>
      </c>
      <c r="M61" s="95">
        <v>30.249218598643846</v>
      </c>
      <c r="N61" s="96">
        <v>24.793388366699219</v>
      </c>
      <c r="O61" s="97">
        <v>68.595039367675781</v>
      </c>
    </row>
    <row r="62" spans="1:15" x14ac:dyDescent="0.2">
      <c r="A62" s="24" t="s">
        <v>24</v>
      </c>
      <c r="B62" s="24" t="s">
        <v>24</v>
      </c>
      <c r="C62" s="24" t="s">
        <v>97</v>
      </c>
      <c r="D62" s="95">
        <v>157291.37364728798</v>
      </c>
      <c r="E62" s="96">
        <v>16.732067108154297</v>
      </c>
      <c r="F62" s="96">
        <v>41.231021881103516</v>
      </c>
      <c r="G62" s="95">
        <v>156144.45789389467</v>
      </c>
      <c r="H62" s="96">
        <v>16.764482498168945</v>
      </c>
      <c r="I62" s="96">
        <v>41.182106018066406</v>
      </c>
      <c r="J62" s="95">
        <v>425.87869130594288</v>
      </c>
      <c r="K62" s="96">
        <v>11.334125518798828</v>
      </c>
      <c r="L62" s="96">
        <v>77.528076171875</v>
      </c>
      <c r="M62" s="95">
        <v>721.03706208730705</v>
      </c>
      <c r="N62" s="96">
        <v>12.900273323059082</v>
      </c>
      <c r="O62" s="97">
        <v>30.385498046875</v>
      </c>
    </row>
    <row r="63" spans="1:15" x14ac:dyDescent="0.2">
      <c r="A63" s="24" t="s">
        <v>24</v>
      </c>
      <c r="B63" s="24" t="s">
        <v>24</v>
      </c>
      <c r="C63" s="24" t="s">
        <v>98</v>
      </c>
      <c r="D63" s="95">
        <v>62483.68952859303</v>
      </c>
      <c r="E63" s="96">
        <v>32.908523559570313</v>
      </c>
      <c r="F63" s="96">
        <v>30.315481185913086</v>
      </c>
      <c r="G63" s="95">
        <v>62206.31819938129</v>
      </c>
      <c r="H63" s="96">
        <v>32.9056396484375</v>
      </c>
      <c r="I63" s="96">
        <v>30.292949676513672</v>
      </c>
      <c r="J63" s="95">
        <v>142.04134466769699</v>
      </c>
      <c r="K63" s="96">
        <v>21.167808532714844</v>
      </c>
      <c r="L63" s="96">
        <v>58.437362670898438</v>
      </c>
      <c r="M63" s="95">
        <v>135.32998454404947</v>
      </c>
      <c r="N63" s="96">
        <v>46.556732177734375</v>
      </c>
      <c r="O63" s="97">
        <v>11.156397819519043</v>
      </c>
    </row>
    <row r="64" spans="1:15" x14ac:dyDescent="0.2">
      <c r="A64" s="24" t="s">
        <v>24</v>
      </c>
      <c r="B64" s="24" t="s">
        <v>24</v>
      </c>
      <c r="C64" s="24" t="s">
        <v>99</v>
      </c>
      <c r="D64" s="95">
        <v>490107.98391781515</v>
      </c>
      <c r="E64" s="96">
        <v>21.223051071166992</v>
      </c>
      <c r="F64" s="96">
        <v>41.768306732177734</v>
      </c>
      <c r="G64" s="95">
        <v>489230.37634668674</v>
      </c>
      <c r="H64" s="96">
        <v>21.172521591186523</v>
      </c>
      <c r="I64" s="96">
        <v>41.771297454833984</v>
      </c>
      <c r="J64" s="95">
        <v>793.86779868379699</v>
      </c>
      <c r="K64" s="96">
        <v>54.600372314453125</v>
      </c>
      <c r="L64" s="96">
        <v>38.429367065429688</v>
      </c>
      <c r="M64" s="95">
        <v>83.739772444805766</v>
      </c>
      <c r="N64" s="96">
        <v>0</v>
      </c>
      <c r="O64" s="97">
        <v>55.947135925292969</v>
      </c>
    </row>
    <row r="65" spans="1:15" x14ac:dyDescent="0.2">
      <c r="A65" s="24" t="s">
        <v>24</v>
      </c>
      <c r="B65" s="24" t="s">
        <v>24</v>
      </c>
      <c r="C65" s="24" t="s">
        <v>100</v>
      </c>
      <c r="D65" s="95">
        <v>677135.43005951948</v>
      </c>
      <c r="E65" s="96">
        <v>14.943845748901367</v>
      </c>
      <c r="F65" s="96">
        <v>40.883331298828125</v>
      </c>
      <c r="G65" s="95">
        <v>669128.04785905872</v>
      </c>
      <c r="H65" s="96">
        <v>15.016358375549316</v>
      </c>
      <c r="I65" s="96">
        <v>40.505691528320313</v>
      </c>
      <c r="J65" s="95">
        <v>6718.7703052995384</v>
      </c>
      <c r="K65" s="96">
        <v>5.7675466537475586</v>
      </c>
      <c r="L65" s="96">
        <v>82.297012329101563</v>
      </c>
      <c r="M65" s="95">
        <v>1288.6118951612891</v>
      </c>
      <c r="N65" s="96">
        <v>25.135898590087891</v>
      </c>
      <c r="O65" s="97">
        <v>21.048053741455078</v>
      </c>
    </row>
    <row r="66" spans="1:15" x14ac:dyDescent="0.2">
      <c r="A66" s="24" t="s">
        <v>24</v>
      </c>
      <c r="B66" s="24" t="s">
        <v>24</v>
      </c>
      <c r="C66" s="24" t="s">
        <v>101</v>
      </c>
      <c r="D66" s="95">
        <v>144062.62235105125</v>
      </c>
      <c r="E66" s="96">
        <v>18.681674957275391</v>
      </c>
      <c r="F66" s="96">
        <v>38.280315399169922</v>
      </c>
      <c r="G66" s="95">
        <v>143764.84258615912</v>
      </c>
      <c r="H66" s="96">
        <v>18.659214019775391</v>
      </c>
      <c r="I66" s="96">
        <v>38.252937316894531</v>
      </c>
      <c r="J66" s="95">
        <v>225.5191041148976</v>
      </c>
      <c r="K66" s="96">
        <v>28.304758071899414</v>
      </c>
      <c r="L66" s="96">
        <v>56.783145904541016</v>
      </c>
      <c r="M66" s="95">
        <v>72.260660777174238</v>
      </c>
      <c r="N66" s="96">
        <v>33.333332061767578</v>
      </c>
      <c r="O66" s="97">
        <v>35.004398345947266</v>
      </c>
    </row>
    <row r="67" spans="1:15" x14ac:dyDescent="0.2">
      <c r="A67" s="24" t="s">
        <v>24</v>
      </c>
      <c r="B67" s="24" t="s">
        <v>24</v>
      </c>
      <c r="C67" s="24" t="s">
        <v>102</v>
      </c>
      <c r="D67" s="95">
        <v>79916.85651913227</v>
      </c>
      <c r="E67" s="96">
        <v>23.313665390014648</v>
      </c>
      <c r="F67" s="96">
        <v>39.907051086425781</v>
      </c>
      <c r="G67" s="95">
        <v>79846.083883264902</v>
      </c>
      <c r="H67" s="96">
        <v>23.291904449462891</v>
      </c>
      <c r="I67" s="96">
        <v>39.899314880371094</v>
      </c>
      <c r="J67" s="95">
        <v>53.005506849557563</v>
      </c>
      <c r="K67" s="96">
        <v>53.020618438720703</v>
      </c>
      <c r="L67" s="96">
        <v>42.297649383544922</v>
      </c>
      <c r="M67" s="95">
        <v>17.76712901781784</v>
      </c>
      <c r="N67" s="96">
        <v>32.473812103271484</v>
      </c>
      <c r="O67" s="97">
        <v>67.526191711425781</v>
      </c>
    </row>
    <row r="68" spans="1:15" x14ac:dyDescent="0.2">
      <c r="A68" s="24" t="s">
        <v>24</v>
      </c>
      <c r="B68" s="24" t="s">
        <v>24</v>
      </c>
      <c r="C68" s="24" t="s">
        <v>103</v>
      </c>
      <c r="D68" s="95">
        <v>16939.354132714841</v>
      </c>
      <c r="E68" s="96">
        <v>36.963977813720703</v>
      </c>
      <c r="F68" s="96">
        <v>34.005146026611328</v>
      </c>
      <c r="G68" s="95">
        <v>16924.826384745102</v>
      </c>
      <c r="H68" s="96">
        <v>36.931331634521484</v>
      </c>
      <c r="I68" s="96">
        <v>34.012874603271484</v>
      </c>
      <c r="J68" s="95">
        <v>14.527747969738044</v>
      </c>
      <c r="K68" s="96">
        <v>75</v>
      </c>
      <c r="L68" s="96">
        <v>25</v>
      </c>
      <c r="M68" s="95">
        <v>0</v>
      </c>
      <c r="N68" s="96">
        <v>0</v>
      </c>
      <c r="O68" s="97">
        <v>0</v>
      </c>
    </row>
    <row r="69" spans="1:15" x14ac:dyDescent="0.2">
      <c r="A69" s="24" t="s">
        <v>46</v>
      </c>
      <c r="B69" s="24" t="s">
        <v>25</v>
      </c>
      <c r="C69" s="24" t="s">
        <v>104</v>
      </c>
      <c r="D69" s="95">
        <v>25176.15504096236</v>
      </c>
      <c r="E69" s="96">
        <v>11.170268058776855</v>
      </c>
      <c r="F69" s="96">
        <v>64.208038330078125</v>
      </c>
      <c r="G69" s="95">
        <v>21008.001972934246</v>
      </c>
      <c r="H69" s="96">
        <v>11.72020149230957</v>
      </c>
      <c r="I69" s="96">
        <v>64.954750061035156</v>
      </c>
      <c r="J69" s="95">
        <v>4115.5535596098625</v>
      </c>
      <c r="K69" s="96">
        <v>8.5058755874633789</v>
      </c>
      <c r="L69" s="96">
        <v>60.785621643066406</v>
      </c>
      <c r="M69" s="95">
        <v>52.599508418336001</v>
      </c>
      <c r="N69" s="96">
        <v>0</v>
      </c>
      <c r="O69" s="97">
        <v>33.756343841552734</v>
      </c>
    </row>
    <row r="70" spans="1:15" x14ac:dyDescent="0.2">
      <c r="A70" s="24" t="s">
        <v>46</v>
      </c>
      <c r="B70" s="24" t="s">
        <v>25</v>
      </c>
      <c r="C70" s="24" t="s">
        <v>105</v>
      </c>
      <c r="D70" s="95">
        <v>53232.510669231</v>
      </c>
      <c r="E70" s="96">
        <v>7.2529807090759277</v>
      </c>
      <c r="F70" s="96">
        <v>55.627582550048828</v>
      </c>
      <c r="G70" s="95">
        <v>44420.585232248603</v>
      </c>
      <c r="H70" s="96">
        <v>7.0456867218017578</v>
      </c>
      <c r="I70" s="96">
        <v>55.119972229003906</v>
      </c>
      <c r="J70" s="95">
        <v>8727.867686982243</v>
      </c>
      <c r="K70" s="96">
        <v>8.2614412307739258</v>
      </c>
      <c r="L70" s="96">
        <v>58.577480316162109</v>
      </c>
      <c r="M70" s="95">
        <v>84.057749999999999</v>
      </c>
      <c r="N70" s="96">
        <v>12.087912559509277</v>
      </c>
      <c r="O70" s="97">
        <v>17.582418441772461</v>
      </c>
    </row>
    <row r="71" spans="1:15" x14ac:dyDescent="0.2">
      <c r="A71" s="24" t="s">
        <v>46</v>
      </c>
      <c r="B71" s="24" t="s">
        <v>25</v>
      </c>
      <c r="C71" s="24" t="s">
        <v>106</v>
      </c>
      <c r="D71" s="95">
        <v>83590.183833996591</v>
      </c>
      <c r="E71" s="96">
        <v>6.9966521263122559</v>
      </c>
      <c r="F71" s="96">
        <v>53.830211639404297</v>
      </c>
      <c r="G71" s="95">
        <v>40555.417261817624</v>
      </c>
      <c r="H71" s="96">
        <v>9.062260627746582</v>
      </c>
      <c r="I71" s="96">
        <v>56.823944091796875</v>
      </c>
      <c r="J71" s="95">
        <v>42335.889456734607</v>
      </c>
      <c r="K71" s="96">
        <v>4.9887170791625977</v>
      </c>
      <c r="L71" s="96">
        <v>51.007553100585938</v>
      </c>
      <c r="M71" s="95">
        <v>698.8771154446016</v>
      </c>
      <c r="N71" s="96">
        <v>8.7653589248657227</v>
      </c>
      <c r="O71" s="97">
        <v>51.093730926513672</v>
      </c>
    </row>
    <row r="72" spans="1:15" x14ac:dyDescent="0.2">
      <c r="A72" s="24" t="s">
        <v>46</v>
      </c>
      <c r="B72" s="24" t="s">
        <v>25</v>
      </c>
      <c r="C72" s="24" t="s">
        <v>107</v>
      </c>
      <c r="D72" s="95">
        <v>35293.373137032766</v>
      </c>
      <c r="E72" s="96">
        <v>6.2366061210632324</v>
      </c>
      <c r="F72" s="96">
        <v>54.900394439697266</v>
      </c>
      <c r="G72" s="95">
        <v>24870.186618817308</v>
      </c>
      <c r="H72" s="96">
        <v>7.2456116676330566</v>
      </c>
      <c r="I72" s="96">
        <v>55.212276458740234</v>
      </c>
      <c r="J72" s="95">
        <v>9419.5443166984605</v>
      </c>
      <c r="K72" s="96">
        <v>3.5181756019592285</v>
      </c>
      <c r="L72" s="96">
        <v>54.078937530517578</v>
      </c>
      <c r="M72" s="95">
        <v>1003.6422015169528</v>
      </c>
      <c r="N72" s="96">
        <v>6.7469635009765625</v>
      </c>
      <c r="O72" s="97">
        <v>54.881641387939453</v>
      </c>
    </row>
    <row r="73" spans="1:15" x14ac:dyDescent="0.2">
      <c r="A73" s="24" t="s">
        <v>46</v>
      </c>
      <c r="B73" s="24" t="s">
        <v>25</v>
      </c>
      <c r="C73" s="24" t="s">
        <v>108</v>
      </c>
      <c r="D73" s="95">
        <v>41106.875298592837</v>
      </c>
      <c r="E73" s="96">
        <v>8.4821386337280273</v>
      </c>
      <c r="F73" s="96">
        <v>59.762401580810547</v>
      </c>
      <c r="G73" s="95">
        <v>39074.615049253283</v>
      </c>
      <c r="H73" s="96">
        <v>8.2880592346191406</v>
      </c>
      <c r="I73" s="96">
        <v>60.461074829101563</v>
      </c>
      <c r="J73" s="95">
        <v>2023.5017882798218</v>
      </c>
      <c r="K73" s="96">
        <v>12.26661205291748</v>
      </c>
      <c r="L73" s="96">
        <v>46.529434204101563</v>
      </c>
      <c r="M73" s="95">
        <v>8.7584610597439543</v>
      </c>
      <c r="N73" s="96">
        <v>0</v>
      </c>
      <c r="O73" s="97">
        <v>0</v>
      </c>
    </row>
    <row r="74" spans="1:15" x14ac:dyDescent="0.2">
      <c r="A74" s="24" t="s">
        <v>46</v>
      </c>
      <c r="B74" s="24" t="s">
        <v>25</v>
      </c>
      <c r="C74" s="24" t="s">
        <v>109</v>
      </c>
      <c r="D74" s="95">
        <v>67534.119319429185</v>
      </c>
      <c r="E74" s="96">
        <v>4.7143535614013672</v>
      </c>
      <c r="F74" s="96">
        <v>54.304985046386719</v>
      </c>
      <c r="G74" s="95">
        <v>62888.357576205359</v>
      </c>
      <c r="H74" s="96">
        <v>4.856410026550293</v>
      </c>
      <c r="I74" s="96">
        <v>52.047264099121094</v>
      </c>
      <c r="J74" s="95">
        <v>4645.7617432238421</v>
      </c>
      <c r="K74" s="96">
        <v>2.7913744449615479</v>
      </c>
      <c r="L74" s="96">
        <v>84.867095947265625</v>
      </c>
      <c r="M74" s="95">
        <v>0</v>
      </c>
      <c r="N74" s="96">
        <v>0</v>
      </c>
      <c r="O74" s="97">
        <v>0</v>
      </c>
    </row>
    <row r="75" spans="1:15" x14ac:dyDescent="0.2">
      <c r="A75" s="24" t="s">
        <v>37</v>
      </c>
      <c r="B75" s="24" t="s">
        <v>26</v>
      </c>
      <c r="C75" s="24" t="s">
        <v>110</v>
      </c>
      <c r="D75" s="95">
        <v>143679.00924942148</v>
      </c>
      <c r="E75" s="96">
        <v>34.867828369140625</v>
      </c>
      <c r="F75" s="96">
        <v>35.583732604980469</v>
      </c>
      <c r="G75" s="95">
        <v>139905.9369310234</v>
      </c>
      <c r="H75" s="96">
        <v>34.938041687011719</v>
      </c>
      <c r="I75" s="96">
        <v>36.082496643066406</v>
      </c>
      <c r="J75" s="95">
        <v>1081.7411475806102</v>
      </c>
      <c r="K75" s="96">
        <v>15.832912445068359</v>
      </c>
      <c r="L75" s="96">
        <v>27.233461380004883</v>
      </c>
      <c r="M75" s="95">
        <v>2691.3311708175061</v>
      </c>
      <c r="N75" s="96">
        <v>38.868675231933594</v>
      </c>
      <c r="O75" s="97">
        <v>13.012401580810547</v>
      </c>
    </row>
    <row r="76" spans="1:15" x14ac:dyDescent="0.2">
      <c r="A76" s="24" t="s">
        <v>37</v>
      </c>
      <c r="B76" s="24" t="s">
        <v>26</v>
      </c>
      <c r="C76" s="24" t="s">
        <v>111</v>
      </c>
      <c r="D76" s="95">
        <v>113345.75912855011</v>
      </c>
      <c r="E76" s="96">
        <v>39.475994110107422</v>
      </c>
      <c r="F76" s="96">
        <v>33.338348388671875</v>
      </c>
      <c r="G76" s="95">
        <v>112538.36337434304</v>
      </c>
      <c r="H76" s="96">
        <v>39.595691680908203</v>
      </c>
      <c r="I76" s="96">
        <v>33.257404327392578</v>
      </c>
      <c r="J76" s="95">
        <v>655.01550517632018</v>
      </c>
      <c r="K76" s="96">
        <v>21.458236694335938</v>
      </c>
      <c r="L76" s="96">
        <v>46.188507080078125</v>
      </c>
      <c r="M76" s="95">
        <v>152.38024903087432</v>
      </c>
      <c r="N76" s="96">
        <v>28.525503158569336</v>
      </c>
      <c r="O76" s="97">
        <v>37.880573272705078</v>
      </c>
    </row>
    <row r="77" spans="1:15" x14ac:dyDescent="0.2">
      <c r="A77" s="24" t="s">
        <v>37</v>
      </c>
      <c r="B77" s="24" t="s">
        <v>26</v>
      </c>
      <c r="C77" s="24" t="s">
        <v>112</v>
      </c>
      <c r="D77" s="95">
        <v>63076.134060390286</v>
      </c>
      <c r="E77" s="96">
        <v>38.524696350097656</v>
      </c>
      <c r="F77" s="96">
        <v>34.423652648925781</v>
      </c>
      <c r="G77" s="95">
        <v>62422.973008996363</v>
      </c>
      <c r="H77" s="96">
        <v>38.579841613769531</v>
      </c>
      <c r="I77" s="96">
        <v>34.410091400146484</v>
      </c>
      <c r="J77" s="95">
        <v>419.86154224355181</v>
      </c>
      <c r="K77" s="96">
        <v>20.333345413208008</v>
      </c>
      <c r="L77" s="96">
        <v>50.002758026123047</v>
      </c>
      <c r="M77" s="95">
        <v>233.29950915040587</v>
      </c>
      <c r="N77" s="96">
        <v>56.507919311523438</v>
      </c>
      <c r="O77" s="97">
        <v>10.015469551086426</v>
      </c>
    </row>
    <row r="78" spans="1:15" x14ac:dyDescent="0.2">
      <c r="A78" s="24" t="s">
        <v>37</v>
      </c>
      <c r="B78" s="24" t="s">
        <v>26</v>
      </c>
      <c r="C78" s="24" t="s">
        <v>113</v>
      </c>
      <c r="D78" s="95">
        <v>50443.721364207682</v>
      </c>
      <c r="E78" s="96">
        <v>42.678009033203125</v>
      </c>
      <c r="F78" s="96">
        <v>35.629867553710938</v>
      </c>
      <c r="G78" s="95">
        <v>50186.146671780079</v>
      </c>
      <c r="H78" s="96">
        <v>42.732791900634766</v>
      </c>
      <c r="I78" s="96">
        <v>35.570972442626953</v>
      </c>
      <c r="J78" s="95">
        <v>187.59180912195146</v>
      </c>
      <c r="K78" s="96">
        <v>27.596860885620117</v>
      </c>
      <c r="L78" s="96">
        <v>51.869979858398438</v>
      </c>
      <c r="M78" s="95">
        <v>69.982883305657836</v>
      </c>
      <c r="N78" s="96">
        <v>43.819301605224609</v>
      </c>
      <c r="O78" s="97">
        <v>34.332649230957031</v>
      </c>
    </row>
    <row r="79" spans="1:15" x14ac:dyDescent="0.2">
      <c r="A79" s="24" t="s">
        <v>37</v>
      </c>
      <c r="B79" s="24" t="s">
        <v>26</v>
      </c>
      <c r="C79" s="24" t="s">
        <v>114</v>
      </c>
      <c r="D79" s="95">
        <v>91442.028757199718</v>
      </c>
      <c r="E79" s="96">
        <v>35.657573699951172</v>
      </c>
      <c r="F79" s="96">
        <v>31.652154922485352</v>
      </c>
      <c r="G79" s="95">
        <v>90424.19756600137</v>
      </c>
      <c r="H79" s="96">
        <v>35.823596954345703</v>
      </c>
      <c r="I79" s="96">
        <v>31.622234344482422</v>
      </c>
      <c r="J79" s="95">
        <v>683.67194302196083</v>
      </c>
      <c r="K79" s="96">
        <v>17.134492874145508</v>
      </c>
      <c r="L79" s="96">
        <v>40.718227386474609</v>
      </c>
      <c r="M79" s="95">
        <v>334.15924817619589</v>
      </c>
      <c r="N79" s="96">
        <v>28.628887176513672</v>
      </c>
      <c r="O79" s="97">
        <v>21.199991226196289</v>
      </c>
    </row>
    <row r="80" spans="1:15" x14ac:dyDescent="0.2">
      <c r="A80" s="24" t="s">
        <v>37</v>
      </c>
      <c r="B80" s="24" t="s">
        <v>26</v>
      </c>
      <c r="C80" s="24" t="s">
        <v>115</v>
      </c>
      <c r="D80" s="95">
        <v>89278.868191937421</v>
      </c>
      <c r="E80" s="96">
        <v>45.256580352783203</v>
      </c>
      <c r="F80" s="96">
        <v>31.645801544189453</v>
      </c>
      <c r="G80" s="95">
        <v>89085.277307095734</v>
      </c>
      <c r="H80" s="96">
        <v>45.269248962402344</v>
      </c>
      <c r="I80" s="96">
        <v>31.649415969848633</v>
      </c>
      <c r="J80" s="95">
        <v>149.80192139148437</v>
      </c>
      <c r="K80" s="96">
        <v>39.102813720703125</v>
      </c>
      <c r="L80" s="96">
        <v>34.749355316162109</v>
      </c>
      <c r="M80" s="95">
        <v>43.788963450195126</v>
      </c>
      <c r="N80" s="96">
        <v>40.532878875732422</v>
      </c>
      <c r="O80" s="97">
        <v>13.674656867980957</v>
      </c>
    </row>
    <row r="81" spans="1:15" x14ac:dyDescent="0.2">
      <c r="A81" s="24" t="s">
        <v>37</v>
      </c>
      <c r="B81" s="24" t="s">
        <v>26</v>
      </c>
      <c r="C81" s="24" t="s">
        <v>116</v>
      </c>
      <c r="D81" s="95">
        <v>85574.352997694528</v>
      </c>
      <c r="E81" s="96">
        <v>34.650344848632813</v>
      </c>
      <c r="F81" s="96">
        <v>37.930225372314453</v>
      </c>
      <c r="G81" s="95">
        <v>85005.610137114461</v>
      </c>
      <c r="H81" s="96">
        <v>34.800308227539063</v>
      </c>
      <c r="I81" s="96">
        <v>37.845439910888672</v>
      </c>
      <c r="J81" s="95">
        <v>448.23696639633101</v>
      </c>
      <c r="K81" s="96">
        <v>10.149650573730469</v>
      </c>
      <c r="L81" s="96">
        <v>53.039379119873047</v>
      </c>
      <c r="M81" s="95">
        <v>120.5058941838719</v>
      </c>
      <c r="N81" s="96">
        <v>20</v>
      </c>
      <c r="O81" s="97">
        <v>41.538459777832031</v>
      </c>
    </row>
    <row r="82" spans="1:15" x14ac:dyDescent="0.2">
      <c r="A82" s="24" t="s">
        <v>37</v>
      </c>
      <c r="B82" s="24" t="s">
        <v>26</v>
      </c>
      <c r="C82" s="24" t="s">
        <v>117</v>
      </c>
      <c r="D82" s="95">
        <v>66524.303383189472</v>
      </c>
      <c r="E82" s="96">
        <v>38.827945709228516</v>
      </c>
      <c r="F82" s="96">
        <v>29.331123352050781</v>
      </c>
      <c r="G82" s="95">
        <v>66339.928074105759</v>
      </c>
      <c r="H82" s="96">
        <v>38.842529296875</v>
      </c>
      <c r="I82" s="96">
        <v>29.311468124389648</v>
      </c>
      <c r="J82" s="95">
        <v>101.02191048247604</v>
      </c>
      <c r="K82" s="96">
        <v>30.702342987060547</v>
      </c>
      <c r="L82" s="96">
        <v>42.428592681884766</v>
      </c>
      <c r="M82" s="95">
        <v>83.353398601257055</v>
      </c>
      <c r="N82" s="96">
        <v>37.068668365478516</v>
      </c>
      <c r="O82" s="97">
        <v>29.10096549987793</v>
      </c>
    </row>
    <row r="83" spans="1:15" x14ac:dyDescent="0.2">
      <c r="A83" s="24" t="s">
        <v>37</v>
      </c>
      <c r="B83" s="24" t="s">
        <v>26</v>
      </c>
      <c r="C83" s="24" t="s">
        <v>118</v>
      </c>
      <c r="D83" s="95">
        <v>80224.356838587075</v>
      </c>
      <c r="E83" s="96">
        <v>41.288082122802734</v>
      </c>
      <c r="F83" s="96">
        <v>34.562801361083984</v>
      </c>
      <c r="G83" s="95">
        <v>79800.556463639383</v>
      </c>
      <c r="H83" s="96">
        <v>41.229663848876953</v>
      </c>
      <c r="I83" s="96">
        <v>34.591403961181641</v>
      </c>
      <c r="J83" s="95">
        <v>269.35908131793684</v>
      </c>
      <c r="K83" s="96">
        <v>46.053703308105469</v>
      </c>
      <c r="L83" s="96">
        <v>33.118724822998047</v>
      </c>
      <c r="M83" s="95">
        <v>154.4412936297764</v>
      </c>
      <c r="N83" s="96">
        <v>63.161720275878906</v>
      </c>
      <c r="O83" s="97">
        <v>22.302061080932617</v>
      </c>
    </row>
    <row r="84" spans="1:15" x14ac:dyDescent="0.2">
      <c r="A84" s="24" t="s">
        <v>119</v>
      </c>
      <c r="B84" s="24" t="s">
        <v>27</v>
      </c>
      <c r="C84" s="24" t="s">
        <v>120</v>
      </c>
      <c r="D84" s="95">
        <v>203237.18604797887</v>
      </c>
      <c r="E84" s="96">
        <v>3.8856663703918457</v>
      </c>
      <c r="F84" s="96">
        <v>47.411655426025391</v>
      </c>
      <c r="G84" s="95">
        <v>100275.36972157106</v>
      </c>
      <c r="H84" s="96">
        <v>4.8569698333740234</v>
      </c>
      <c r="I84" s="96">
        <v>48.825992584228516</v>
      </c>
      <c r="J84" s="95">
        <v>96156.775536589033</v>
      </c>
      <c r="K84" s="96">
        <v>2.4800639152526855</v>
      </c>
      <c r="L84" s="96">
        <v>46.548480987548828</v>
      </c>
      <c r="M84" s="95">
        <v>6805.0407898172052</v>
      </c>
      <c r="N84" s="96">
        <v>9.4345541000366211</v>
      </c>
      <c r="O84" s="97">
        <v>38.767623901367188</v>
      </c>
    </row>
    <row r="85" spans="1:15" x14ac:dyDescent="0.2">
      <c r="A85" s="24" t="s">
        <v>119</v>
      </c>
      <c r="B85" s="24" t="s">
        <v>27</v>
      </c>
      <c r="C85" s="24" t="s">
        <v>121</v>
      </c>
      <c r="D85" s="95">
        <v>56423.464584377311</v>
      </c>
      <c r="E85" s="96">
        <v>11.73601245880127</v>
      </c>
      <c r="F85" s="96">
        <v>51.619747161865234</v>
      </c>
      <c r="G85" s="95">
        <v>43357.555570562865</v>
      </c>
      <c r="H85" s="96">
        <v>12.758301734924316</v>
      </c>
      <c r="I85" s="96">
        <v>50.086891174316406</v>
      </c>
      <c r="J85" s="95">
        <v>9257.7522737594572</v>
      </c>
      <c r="K85" s="96">
        <v>9.2254981994628906</v>
      </c>
      <c r="L85" s="96">
        <v>54.563732147216797</v>
      </c>
      <c r="M85" s="95">
        <v>3808.1567400543095</v>
      </c>
      <c r="N85" s="96">
        <v>6.1999373435974121</v>
      </c>
      <c r="O85" s="97">
        <v>61.915077209472656</v>
      </c>
    </row>
    <row r="86" spans="1:15" x14ac:dyDescent="0.2">
      <c r="A86" s="24" t="s">
        <v>119</v>
      </c>
      <c r="B86" s="24" t="s">
        <v>27</v>
      </c>
      <c r="C86" s="24" t="s">
        <v>122</v>
      </c>
      <c r="D86" s="95">
        <v>190917.2794728555</v>
      </c>
      <c r="E86" s="96">
        <v>9.2977933883666992</v>
      </c>
      <c r="F86" s="96">
        <v>43.48992919921875</v>
      </c>
      <c r="G86" s="95">
        <v>86548.554144231995</v>
      </c>
      <c r="H86" s="96">
        <v>12.718308448791504</v>
      </c>
      <c r="I86" s="96">
        <v>43.687915802001953</v>
      </c>
      <c r="J86" s="95">
        <v>89253.549408653693</v>
      </c>
      <c r="K86" s="96">
        <v>5.3207635879516602</v>
      </c>
      <c r="L86" s="96">
        <v>45.197822570800781</v>
      </c>
      <c r="M86" s="95">
        <v>15115.175919970647</v>
      </c>
      <c r="N86" s="96">
        <v>13.19608211517334</v>
      </c>
      <c r="O86" s="97">
        <v>32.271327972412109</v>
      </c>
    </row>
    <row r="87" spans="1:15" x14ac:dyDescent="0.2">
      <c r="A87" s="24" t="s">
        <v>119</v>
      </c>
      <c r="B87" s="24" t="s">
        <v>27</v>
      </c>
      <c r="C87" s="24" t="s">
        <v>123</v>
      </c>
      <c r="D87" s="95">
        <v>102633.95310210073</v>
      </c>
      <c r="E87" s="96">
        <v>13.053596496582031</v>
      </c>
      <c r="F87" s="96">
        <v>53.446708679199219</v>
      </c>
      <c r="G87" s="95">
        <v>58560.172939778931</v>
      </c>
      <c r="H87" s="96">
        <v>15.884286880493164</v>
      </c>
      <c r="I87" s="96">
        <v>54.328174591064453</v>
      </c>
      <c r="J87" s="95">
        <v>42506.354034541437</v>
      </c>
      <c r="K87" s="96">
        <v>8.689117431640625</v>
      </c>
      <c r="L87" s="96">
        <v>53.0594482421875</v>
      </c>
      <c r="M87" s="95">
        <v>1567.4261277806168</v>
      </c>
      <c r="N87" s="96">
        <v>25.655410766601563</v>
      </c>
      <c r="O87" s="97">
        <v>31.016613006591797</v>
      </c>
    </row>
    <row r="88" spans="1:15" x14ac:dyDescent="0.2">
      <c r="A88" s="24" t="s">
        <v>119</v>
      </c>
      <c r="B88" s="24" t="s">
        <v>27</v>
      </c>
      <c r="C88" s="24" t="s">
        <v>124</v>
      </c>
      <c r="D88" s="95">
        <v>265385.7044168298</v>
      </c>
      <c r="E88" s="96">
        <v>9.3750381469726563</v>
      </c>
      <c r="F88" s="96">
        <v>40.965442657470703</v>
      </c>
      <c r="G88" s="95">
        <v>188963.53159020774</v>
      </c>
      <c r="H88" s="96">
        <v>10.977396965026855</v>
      </c>
      <c r="I88" s="96">
        <v>39.119766235351563</v>
      </c>
      <c r="J88" s="95">
        <v>57959.346741110057</v>
      </c>
      <c r="K88" s="96">
        <v>3.8471755981445313</v>
      </c>
      <c r="L88" s="96">
        <v>48.193313598632813</v>
      </c>
      <c r="M88" s="95">
        <v>18462.826085511802</v>
      </c>
      <c r="N88" s="96">
        <v>10.328511238098145</v>
      </c>
      <c r="O88" s="97">
        <v>37.165538787841797</v>
      </c>
    </row>
    <row r="89" spans="1:15" x14ac:dyDescent="0.2">
      <c r="A89" s="24" t="s">
        <v>119</v>
      </c>
      <c r="B89" s="24" t="s">
        <v>27</v>
      </c>
      <c r="C89" s="24" t="s">
        <v>125</v>
      </c>
      <c r="D89" s="95">
        <v>99895.975544824367</v>
      </c>
      <c r="E89" s="96">
        <v>12.655095100402832</v>
      </c>
      <c r="F89" s="96">
        <v>49.759304046630859</v>
      </c>
      <c r="G89" s="95">
        <v>69597.800857302936</v>
      </c>
      <c r="H89" s="96">
        <v>13.728357315063477</v>
      </c>
      <c r="I89" s="96">
        <v>49.799652099609375</v>
      </c>
      <c r="J89" s="95">
        <v>27691.461082033868</v>
      </c>
      <c r="K89" s="96">
        <v>9.1108589172363281</v>
      </c>
      <c r="L89" s="96">
        <v>51.1961669921875</v>
      </c>
      <c r="M89" s="95">
        <v>2606.7136054877274</v>
      </c>
      <c r="N89" s="96">
        <v>21.650491714477539</v>
      </c>
      <c r="O89" s="97">
        <v>33.417991638183594</v>
      </c>
    </row>
    <row r="90" spans="1:15" x14ac:dyDescent="0.2">
      <c r="A90" s="24" t="s">
        <v>119</v>
      </c>
      <c r="B90" s="24" t="s">
        <v>27</v>
      </c>
      <c r="C90" s="24" t="s">
        <v>126</v>
      </c>
      <c r="D90" s="95">
        <v>61861.78188069653</v>
      </c>
      <c r="E90" s="96">
        <v>11.044763565063477</v>
      </c>
      <c r="F90" s="96">
        <v>51.177173614501953</v>
      </c>
      <c r="G90" s="95">
        <v>44381.16999986014</v>
      </c>
      <c r="H90" s="96">
        <v>12.650858879089355</v>
      </c>
      <c r="I90" s="96">
        <v>51.493053436279297</v>
      </c>
      <c r="J90" s="95">
        <v>16809.027319958717</v>
      </c>
      <c r="K90" s="96">
        <v>6.860222339630127</v>
      </c>
      <c r="L90" s="96">
        <v>50.408039093017578</v>
      </c>
      <c r="M90" s="95">
        <v>671.58456087779382</v>
      </c>
      <c r="N90" s="96">
        <v>9.641657829284668</v>
      </c>
      <c r="O90" s="97">
        <v>49.553070068359375</v>
      </c>
    </row>
    <row r="91" spans="1:15" x14ac:dyDescent="0.2">
      <c r="A91" s="24" t="s">
        <v>119</v>
      </c>
      <c r="B91" s="24" t="s">
        <v>27</v>
      </c>
      <c r="C91" s="24" t="s">
        <v>127</v>
      </c>
      <c r="D91" s="95">
        <v>194163.44423116278</v>
      </c>
      <c r="E91" s="96">
        <v>25.514776229858398</v>
      </c>
      <c r="F91" s="96">
        <v>42.418006896972656</v>
      </c>
      <c r="G91" s="95">
        <v>39608.762072552454</v>
      </c>
      <c r="H91" s="96">
        <v>9.282588005065918</v>
      </c>
      <c r="I91" s="96">
        <v>45.492027282714844</v>
      </c>
      <c r="J91" s="95">
        <v>83980.01560351123</v>
      </c>
      <c r="K91" s="96">
        <v>3.767798900604248</v>
      </c>
      <c r="L91" s="96">
        <v>46.456649780273438</v>
      </c>
      <c r="M91" s="95">
        <v>70574.666555099146</v>
      </c>
      <c r="N91" s="96">
        <v>60.502521514892578</v>
      </c>
      <c r="O91" s="97">
        <v>35.887008666992188</v>
      </c>
    </row>
    <row r="92" spans="1:15" x14ac:dyDescent="0.2">
      <c r="A92" s="24" t="s">
        <v>119</v>
      </c>
      <c r="B92" s="24" t="s">
        <v>27</v>
      </c>
      <c r="C92" s="24" t="s">
        <v>128</v>
      </c>
      <c r="D92" s="95">
        <v>84351.398325082744</v>
      </c>
      <c r="E92" s="96">
        <v>13.732582092285156</v>
      </c>
      <c r="F92" s="96">
        <v>49.384571075439453</v>
      </c>
      <c r="G92" s="95">
        <v>59766.347606135132</v>
      </c>
      <c r="H92" s="96">
        <v>14.30451774597168</v>
      </c>
      <c r="I92" s="96">
        <v>48.574687957763672</v>
      </c>
      <c r="J92" s="95">
        <v>21798.733384578783</v>
      </c>
      <c r="K92" s="96">
        <v>8.2446660995483398</v>
      </c>
      <c r="L92" s="96">
        <v>54.434425354003906</v>
      </c>
      <c r="M92" s="95">
        <v>2786.3173343685789</v>
      </c>
      <c r="N92" s="96">
        <v>44.399269104003906</v>
      </c>
      <c r="O92" s="97">
        <v>27.24907112121582</v>
      </c>
    </row>
    <row r="93" spans="1:15" x14ac:dyDescent="0.2">
      <c r="A93" s="24" t="s">
        <v>119</v>
      </c>
      <c r="B93" s="24" t="s">
        <v>27</v>
      </c>
      <c r="C93" s="24" t="s">
        <v>129</v>
      </c>
      <c r="D93" s="95">
        <v>33363.921275865207</v>
      </c>
      <c r="E93" s="96">
        <v>11.871028900146484</v>
      </c>
      <c r="F93" s="96">
        <v>50.85986328125</v>
      </c>
      <c r="G93" s="95">
        <v>29296.332638084372</v>
      </c>
      <c r="H93" s="96">
        <v>12.2684326171875</v>
      </c>
      <c r="I93" s="96">
        <v>51.578857421875</v>
      </c>
      <c r="J93" s="95">
        <v>3877.5637561475396</v>
      </c>
      <c r="K93" s="96">
        <v>6.516082763671875</v>
      </c>
      <c r="L93" s="96">
        <v>46.325637817382813</v>
      </c>
      <c r="M93" s="95">
        <v>190.0248816332726</v>
      </c>
      <c r="N93" s="96">
        <v>59.87347412109375</v>
      </c>
      <c r="O93" s="97">
        <v>32.535018920898438</v>
      </c>
    </row>
    <row r="94" spans="1:15" x14ac:dyDescent="0.2">
      <c r="A94" s="24" t="s">
        <v>119</v>
      </c>
      <c r="B94" s="24" t="s">
        <v>27</v>
      </c>
      <c r="C94" s="24" t="s">
        <v>130</v>
      </c>
      <c r="D94" s="95">
        <v>228608.8901018647</v>
      </c>
      <c r="E94" s="96">
        <v>4.2757773399353027</v>
      </c>
      <c r="F94" s="96">
        <v>45.453147888183594</v>
      </c>
      <c r="G94" s="95">
        <v>88524.640465126125</v>
      </c>
      <c r="H94" s="96">
        <v>6.1526899337768555</v>
      </c>
      <c r="I94" s="96">
        <v>45.709587097167969</v>
      </c>
      <c r="J94" s="95">
        <v>126197.50306491138</v>
      </c>
      <c r="K94" s="96">
        <v>2.7195389270782471</v>
      </c>
      <c r="L94" s="96">
        <v>45.590351104736328</v>
      </c>
      <c r="M94" s="95">
        <v>13886.746571825144</v>
      </c>
      <c r="N94" s="96">
        <v>6.4534215927124023</v>
      </c>
      <c r="O94" s="97">
        <v>42.571517944335938</v>
      </c>
    </row>
    <row r="95" spans="1:15" x14ac:dyDescent="0.2">
      <c r="A95" s="24" t="s">
        <v>119</v>
      </c>
      <c r="B95" s="24" t="s">
        <v>27</v>
      </c>
      <c r="C95" s="24" t="s">
        <v>131</v>
      </c>
      <c r="D95" s="95">
        <v>73297.232189413218</v>
      </c>
      <c r="E95" s="96">
        <v>14.146859169006348</v>
      </c>
      <c r="F95" s="96">
        <v>45.516780853271484</v>
      </c>
      <c r="G95" s="95">
        <v>44288.103069358112</v>
      </c>
      <c r="H95" s="96">
        <v>13.517339706420898</v>
      </c>
      <c r="I95" s="96">
        <v>46.35205078125</v>
      </c>
      <c r="J95" s="95">
        <v>19810.641805360774</v>
      </c>
      <c r="K95" s="96">
        <v>7.1533355712890625</v>
      </c>
      <c r="L95" s="96">
        <v>49.361660003662109</v>
      </c>
      <c r="M95" s="95">
        <v>9198.4873146944228</v>
      </c>
      <c r="N95" s="96">
        <v>32.239658355712891</v>
      </c>
      <c r="O95" s="97">
        <v>33.214542388916016</v>
      </c>
    </row>
    <row r="96" spans="1:15" x14ac:dyDescent="0.2">
      <c r="A96" s="24" t="s">
        <v>119</v>
      </c>
      <c r="B96" s="24" t="s">
        <v>28</v>
      </c>
      <c r="C96" s="24" t="s">
        <v>132</v>
      </c>
      <c r="D96" s="95">
        <v>11430.12856661379</v>
      </c>
      <c r="E96" s="96">
        <v>9.7437477111816406</v>
      </c>
      <c r="F96" s="96">
        <v>45.985103607177734</v>
      </c>
      <c r="G96" s="95">
        <v>6147.1465533306891</v>
      </c>
      <c r="H96" s="96">
        <v>10.51294994354248</v>
      </c>
      <c r="I96" s="96">
        <v>49.560115814208984</v>
      </c>
      <c r="J96" s="95">
        <v>4925.25054817605</v>
      </c>
      <c r="K96" s="96">
        <v>7.2472686767578125</v>
      </c>
      <c r="L96" s="96">
        <v>43.213638305664063</v>
      </c>
      <c r="M96" s="95">
        <v>357.73146510705772</v>
      </c>
      <c r="N96" s="96">
        <v>30.897567749023438</v>
      </c>
      <c r="O96" s="97">
        <v>22.710811614990234</v>
      </c>
    </row>
    <row r="97" spans="1:15" x14ac:dyDescent="0.2">
      <c r="A97" s="24" t="s">
        <v>119</v>
      </c>
      <c r="B97" s="24" t="s">
        <v>28</v>
      </c>
      <c r="C97" s="24" t="s">
        <v>133</v>
      </c>
      <c r="D97" s="95">
        <v>6653.9795460484765</v>
      </c>
      <c r="E97" s="96">
        <v>20.590391159057617</v>
      </c>
      <c r="F97" s="96">
        <v>51.161838531494141</v>
      </c>
      <c r="G97" s="95">
        <v>4495.3927296363208</v>
      </c>
      <c r="H97" s="96">
        <v>24.018238067626953</v>
      </c>
      <c r="I97" s="96">
        <v>46.443958282470703</v>
      </c>
      <c r="J97" s="95">
        <v>2102.9925692656516</v>
      </c>
      <c r="K97" s="96">
        <v>11.824606895446777</v>
      </c>
      <c r="L97" s="96">
        <v>61.938461303710938</v>
      </c>
      <c r="M97" s="95">
        <v>55.594247146501928</v>
      </c>
      <c r="N97" s="96">
        <v>75</v>
      </c>
      <c r="O97" s="97">
        <v>25</v>
      </c>
    </row>
    <row r="98" spans="1:15" x14ac:dyDescent="0.2">
      <c r="A98" s="24" t="s">
        <v>119</v>
      </c>
      <c r="B98" s="24" t="s">
        <v>28</v>
      </c>
      <c r="C98" s="24" t="s">
        <v>134</v>
      </c>
      <c r="D98" s="95">
        <v>48389.251651533014</v>
      </c>
      <c r="E98" s="96">
        <v>10.594099044799805</v>
      </c>
      <c r="F98" s="96">
        <v>49.905071258544922</v>
      </c>
      <c r="G98" s="95">
        <v>37481.244974282461</v>
      </c>
      <c r="H98" s="96">
        <v>11.118592262268066</v>
      </c>
      <c r="I98" s="96">
        <v>50.024059295654297</v>
      </c>
      <c r="J98" s="95">
        <v>9343.270097724886</v>
      </c>
      <c r="K98" s="96">
        <v>7.7560067176818848</v>
      </c>
      <c r="L98" s="96">
        <v>54.220424652099609</v>
      </c>
      <c r="M98" s="95">
        <v>1564.7365795256903</v>
      </c>
      <c r="N98" s="96">
        <v>14.977198600769043</v>
      </c>
      <c r="O98" s="97">
        <v>21.287248611450195</v>
      </c>
    </row>
    <row r="99" spans="1:15" x14ac:dyDescent="0.2">
      <c r="A99" s="24" t="s">
        <v>119</v>
      </c>
      <c r="B99" s="24" t="s">
        <v>28</v>
      </c>
      <c r="C99" s="24" t="s">
        <v>135</v>
      </c>
      <c r="D99" s="95">
        <v>39897.077537884077</v>
      </c>
      <c r="E99" s="96">
        <v>14.679841041564941</v>
      </c>
      <c r="F99" s="96">
        <v>58.832237243652344</v>
      </c>
      <c r="G99" s="95">
        <v>33061.150822744217</v>
      </c>
      <c r="H99" s="96">
        <v>15.174266815185547</v>
      </c>
      <c r="I99" s="96">
        <v>58.490520477294922</v>
      </c>
      <c r="J99" s="95">
        <v>6491.8619635757032</v>
      </c>
      <c r="K99" s="96">
        <v>11.009067535400391</v>
      </c>
      <c r="L99" s="96">
        <v>61.209712982177734</v>
      </c>
      <c r="M99" s="95">
        <v>344.06475156402058</v>
      </c>
      <c r="N99" s="96">
        <v>36.431163787841797</v>
      </c>
      <c r="O99" s="97">
        <v>46.809059143066406</v>
      </c>
    </row>
    <row r="100" spans="1:15" x14ac:dyDescent="0.2">
      <c r="A100" s="24" t="s">
        <v>119</v>
      </c>
      <c r="B100" s="24" t="s">
        <v>28</v>
      </c>
      <c r="C100" s="24" t="s">
        <v>136</v>
      </c>
      <c r="D100" s="95">
        <v>141324.73843689088</v>
      </c>
      <c r="E100" s="96">
        <v>10.350644111633301</v>
      </c>
      <c r="F100" s="96">
        <v>48.774032592773438</v>
      </c>
      <c r="G100" s="95">
        <v>106054.60012211648</v>
      </c>
      <c r="H100" s="96">
        <v>10.960094451904297</v>
      </c>
      <c r="I100" s="96">
        <v>47.751110076904297</v>
      </c>
      <c r="J100" s="95">
        <v>32679.115464617567</v>
      </c>
      <c r="K100" s="96">
        <v>7.6547231674194336</v>
      </c>
      <c r="L100" s="96">
        <v>51.634834289550781</v>
      </c>
      <c r="M100" s="95">
        <v>2591.022850157683</v>
      </c>
      <c r="N100" s="96">
        <v>19.407033920288086</v>
      </c>
      <c r="O100" s="97">
        <v>54.562183380126953</v>
      </c>
    </row>
    <row r="101" spans="1:15" x14ac:dyDescent="0.2">
      <c r="A101" s="24" t="s">
        <v>119</v>
      </c>
      <c r="B101" s="24" t="s">
        <v>28</v>
      </c>
      <c r="C101" s="24" t="s">
        <v>137</v>
      </c>
      <c r="D101" s="95">
        <v>234519.94615298777</v>
      </c>
      <c r="E101" s="96">
        <v>3.8389544486999512</v>
      </c>
      <c r="F101" s="96">
        <v>46.2265625</v>
      </c>
      <c r="G101" s="95">
        <v>73141.815332046768</v>
      </c>
      <c r="H101" s="96">
        <v>4.9466567039489746</v>
      </c>
      <c r="I101" s="96">
        <v>46.228458404541016</v>
      </c>
      <c r="J101" s="95">
        <v>146788.27498726457</v>
      </c>
      <c r="K101" s="96">
        <v>3.1146595478057861</v>
      </c>
      <c r="L101" s="96">
        <v>46.966953277587891</v>
      </c>
      <c r="M101" s="95">
        <v>14589.855833675208</v>
      </c>
      <c r="N101" s="96">
        <v>5.5729436874389648</v>
      </c>
      <c r="O101" s="97">
        <v>38.768020629882813</v>
      </c>
    </row>
    <row r="102" spans="1:15" x14ac:dyDescent="0.2">
      <c r="A102" s="24" t="s">
        <v>119</v>
      </c>
      <c r="B102" s="24" t="s">
        <v>28</v>
      </c>
      <c r="C102" s="24" t="s">
        <v>138</v>
      </c>
      <c r="D102" s="95">
        <v>161545.0300524926</v>
      </c>
      <c r="E102" s="96">
        <v>18.645664215087891</v>
      </c>
      <c r="F102" s="96">
        <v>53.361545562744141</v>
      </c>
      <c r="G102" s="95">
        <v>105742.46170771364</v>
      </c>
      <c r="H102" s="96">
        <v>21.187690734863281</v>
      </c>
      <c r="I102" s="96">
        <v>51.214141845703125</v>
      </c>
      <c r="J102" s="95">
        <v>53307.93664061906</v>
      </c>
      <c r="K102" s="96">
        <v>12.815834999084473</v>
      </c>
      <c r="L102" s="96">
        <v>58.195888519287109</v>
      </c>
      <c r="M102" s="95">
        <v>2494.6317041605525</v>
      </c>
      <c r="N102" s="96">
        <v>35.472225189208984</v>
      </c>
      <c r="O102" s="97">
        <v>41.080394744873047</v>
      </c>
    </row>
    <row r="103" spans="1:15" x14ac:dyDescent="0.2">
      <c r="A103" s="24" t="s">
        <v>119</v>
      </c>
      <c r="B103" s="24" t="s">
        <v>28</v>
      </c>
      <c r="C103" s="24" t="s">
        <v>139</v>
      </c>
      <c r="D103" s="95">
        <v>131553.17274549257</v>
      </c>
      <c r="E103" s="96">
        <v>3.6182396411895752</v>
      </c>
      <c r="F103" s="96">
        <v>47.571376800537109</v>
      </c>
      <c r="G103" s="95">
        <v>32720.093787575348</v>
      </c>
      <c r="H103" s="96">
        <v>4.8164701461791992</v>
      </c>
      <c r="I103" s="96">
        <v>45.849254608154297</v>
      </c>
      <c r="J103" s="95">
        <v>88116.129058117076</v>
      </c>
      <c r="K103" s="96">
        <v>3.0396933555603027</v>
      </c>
      <c r="L103" s="96">
        <v>48.258285522460938</v>
      </c>
      <c r="M103" s="95">
        <v>10716.949899799605</v>
      </c>
      <c r="N103" s="96">
        <v>4.7167840003967285</v>
      </c>
      <c r="O103" s="97">
        <v>47.181381225585938</v>
      </c>
    </row>
    <row r="104" spans="1:15" x14ac:dyDescent="0.2">
      <c r="A104" s="24" t="s">
        <v>119</v>
      </c>
      <c r="B104" s="24" t="s">
        <v>28</v>
      </c>
      <c r="C104" s="24" t="s">
        <v>140</v>
      </c>
      <c r="D104" s="95">
        <v>33976.50921784481</v>
      </c>
      <c r="E104" s="96">
        <v>11.844136238098145</v>
      </c>
      <c r="F104" s="96">
        <v>49.411991119384766</v>
      </c>
      <c r="G104" s="95">
        <v>25012.815986355039</v>
      </c>
      <c r="H104" s="96">
        <v>12.13221263885498</v>
      </c>
      <c r="I104" s="96">
        <v>48.717437744140625</v>
      </c>
      <c r="J104" s="95">
        <v>6293.2713415767748</v>
      </c>
      <c r="K104" s="96">
        <v>9.121978759765625</v>
      </c>
      <c r="L104" s="96">
        <v>55.272377014160156</v>
      </c>
      <c r="M104" s="95">
        <v>2670.4218899130387</v>
      </c>
      <c r="N104" s="96">
        <v>15.561023712158203</v>
      </c>
      <c r="O104" s="97">
        <v>42.106704711914063</v>
      </c>
    </row>
    <row r="105" spans="1:15" x14ac:dyDescent="0.2">
      <c r="A105" s="24" t="s">
        <v>119</v>
      </c>
      <c r="B105" s="24" t="s">
        <v>28</v>
      </c>
      <c r="C105" s="24" t="s">
        <v>141</v>
      </c>
      <c r="D105" s="95">
        <v>21896.084934483166</v>
      </c>
      <c r="E105" s="96">
        <v>10.863485336303711</v>
      </c>
      <c r="F105" s="96">
        <v>49.551708221435547</v>
      </c>
      <c r="G105" s="95">
        <v>17489.106250370067</v>
      </c>
      <c r="H105" s="96">
        <v>11.570906639099121</v>
      </c>
      <c r="I105" s="96">
        <v>49.175346374511719</v>
      </c>
      <c r="J105" s="95">
        <v>4288.3189274257238</v>
      </c>
      <c r="K105" s="96">
        <v>7.7169899940490723</v>
      </c>
      <c r="L105" s="96">
        <v>51.851280212402344</v>
      </c>
      <c r="M105" s="95">
        <v>118.65975668739512</v>
      </c>
      <c r="N105" s="96">
        <v>20.310880661010742</v>
      </c>
      <c r="O105" s="97">
        <v>21.917098999023438</v>
      </c>
    </row>
    <row r="106" spans="1:15" x14ac:dyDescent="0.2">
      <c r="A106" s="24" t="s">
        <v>119</v>
      </c>
      <c r="B106" s="24" t="s">
        <v>28</v>
      </c>
      <c r="C106" s="24" t="s">
        <v>142</v>
      </c>
      <c r="D106" s="95">
        <v>279037.82326812658</v>
      </c>
      <c r="E106" s="96">
        <v>4.0207219123840332</v>
      </c>
      <c r="F106" s="96">
        <v>50.320796966552734</v>
      </c>
      <c r="G106" s="95">
        <v>93051.02692108581</v>
      </c>
      <c r="H106" s="96">
        <v>6.002314567565918</v>
      </c>
      <c r="I106" s="96">
        <v>53.395683288574219</v>
      </c>
      <c r="J106" s="95">
        <v>177101.52488711849</v>
      </c>
      <c r="K106" s="96">
        <v>2.7875635623931885</v>
      </c>
      <c r="L106" s="96">
        <v>48.675949096679688</v>
      </c>
      <c r="M106" s="95">
        <v>8885.2714599224873</v>
      </c>
      <c r="N106" s="96">
        <v>7.8478350639343262</v>
      </c>
      <c r="O106" s="97">
        <v>50.904224395751953</v>
      </c>
    </row>
    <row r="107" spans="1:15" x14ac:dyDescent="0.2">
      <c r="A107" s="24" t="s">
        <v>119</v>
      </c>
      <c r="B107" s="24" t="s">
        <v>28</v>
      </c>
      <c r="C107" s="24" t="s">
        <v>143</v>
      </c>
      <c r="D107" s="95">
        <v>52311.05882738682</v>
      </c>
      <c r="E107" s="96">
        <v>14.01378059387207</v>
      </c>
      <c r="F107" s="96">
        <v>52.514194488525391</v>
      </c>
      <c r="G107" s="95">
        <v>44302.664915925532</v>
      </c>
      <c r="H107" s="96">
        <v>14.315812110900879</v>
      </c>
      <c r="I107" s="96">
        <v>51.649806976318359</v>
      </c>
      <c r="J107" s="95">
        <v>7342.6479613482406</v>
      </c>
      <c r="K107" s="96">
        <v>10.953832626342773</v>
      </c>
      <c r="L107" s="96">
        <v>57.735393524169922</v>
      </c>
      <c r="M107" s="95">
        <v>665.74595011285169</v>
      </c>
      <c r="N107" s="96">
        <v>27.66357421875</v>
      </c>
      <c r="O107" s="97">
        <v>52.449916839599609</v>
      </c>
    </row>
    <row r="108" spans="1:15" x14ac:dyDescent="0.2">
      <c r="A108" s="24" t="s">
        <v>119</v>
      </c>
      <c r="B108" s="24" t="s">
        <v>28</v>
      </c>
      <c r="C108" s="24" t="s">
        <v>144</v>
      </c>
      <c r="D108" s="95">
        <v>97079.733038576393</v>
      </c>
      <c r="E108" s="96">
        <v>6.4605164527893066</v>
      </c>
      <c r="F108" s="96">
        <v>47.761543273925781</v>
      </c>
      <c r="G108" s="95">
        <v>72626.183024425394</v>
      </c>
      <c r="H108" s="96">
        <v>6.338688850402832</v>
      </c>
      <c r="I108" s="96">
        <v>46.446796417236328</v>
      </c>
      <c r="J108" s="95">
        <v>18754.566699524428</v>
      </c>
      <c r="K108" s="96">
        <v>5.2577152252197266</v>
      </c>
      <c r="L108" s="96">
        <v>51.297447204589844</v>
      </c>
      <c r="M108" s="95">
        <v>5698.9833146268329</v>
      </c>
      <c r="N108" s="96">
        <v>11.971303939819336</v>
      </c>
      <c r="O108" s="97">
        <v>52.880092620849609</v>
      </c>
    </row>
    <row r="109" spans="1:15" x14ac:dyDescent="0.2">
      <c r="A109" s="24" t="s">
        <v>119</v>
      </c>
      <c r="B109" s="24" t="s">
        <v>28</v>
      </c>
      <c r="C109" s="24" t="s">
        <v>145</v>
      </c>
      <c r="D109" s="95">
        <v>151385.45194446843</v>
      </c>
      <c r="E109" s="96">
        <v>8.0513124465942383</v>
      </c>
      <c r="F109" s="96">
        <v>49.869091033935547</v>
      </c>
      <c r="G109" s="95">
        <v>126790.12467294863</v>
      </c>
      <c r="H109" s="96">
        <v>8.4857416152954102</v>
      </c>
      <c r="I109" s="96">
        <v>48.989830017089844</v>
      </c>
      <c r="J109" s="95">
        <v>19591.878986884974</v>
      </c>
      <c r="K109" s="96">
        <v>4.6594109535217285</v>
      </c>
      <c r="L109" s="96">
        <v>57.157546997070313</v>
      </c>
      <c r="M109" s="95">
        <v>5003.4482846355268</v>
      </c>
      <c r="N109" s="96">
        <v>10.324213027954102</v>
      </c>
      <c r="O109" s="97">
        <v>43.610813140869141</v>
      </c>
    </row>
    <row r="110" spans="1:15" x14ac:dyDescent="0.2">
      <c r="A110" s="24" t="s">
        <v>59</v>
      </c>
      <c r="B110" s="24" t="s">
        <v>29</v>
      </c>
      <c r="C110" s="24" t="s">
        <v>146</v>
      </c>
      <c r="D110" s="95">
        <v>157970.62017611307</v>
      </c>
      <c r="E110" s="96">
        <v>26.663307189941406</v>
      </c>
      <c r="F110" s="96">
        <v>38.708518981933594</v>
      </c>
      <c r="G110" s="95">
        <v>156864.73152619222</v>
      </c>
      <c r="H110" s="96">
        <v>26.597370147705078</v>
      </c>
      <c r="I110" s="96">
        <v>38.753868103027344</v>
      </c>
      <c r="J110" s="95">
        <v>536.74625654344027</v>
      </c>
      <c r="K110" s="96">
        <v>34.488681793212891</v>
      </c>
      <c r="L110" s="96">
        <v>35.472244262695313</v>
      </c>
      <c r="M110" s="95">
        <v>569.14239337742947</v>
      </c>
      <c r="N110" s="96">
        <v>37.456642150878906</v>
      </c>
      <c r="O110" s="97">
        <v>29.262502670288086</v>
      </c>
    </row>
    <row r="111" spans="1:15" x14ac:dyDescent="0.2">
      <c r="A111" s="24" t="s">
        <v>59</v>
      </c>
      <c r="B111" s="24" t="s">
        <v>29</v>
      </c>
      <c r="C111" s="24" t="s">
        <v>147</v>
      </c>
      <c r="D111" s="95">
        <v>98366.697248799013</v>
      </c>
      <c r="E111" s="96">
        <v>32.217151641845703</v>
      </c>
      <c r="F111" s="96">
        <v>37.805206298828125</v>
      </c>
      <c r="G111" s="95">
        <v>96972.867455492742</v>
      </c>
      <c r="H111" s="96">
        <v>32.316932678222656</v>
      </c>
      <c r="I111" s="96">
        <v>37.685260772705078</v>
      </c>
      <c r="J111" s="95">
        <v>1067.7393288239946</v>
      </c>
      <c r="K111" s="96">
        <v>17.275375366210938</v>
      </c>
      <c r="L111" s="96">
        <v>53.269489288330078</v>
      </c>
      <c r="M111" s="95">
        <v>326.09046448262569</v>
      </c>
      <c r="N111" s="96">
        <v>51.468418121337891</v>
      </c>
      <c r="O111" s="97">
        <v>22.83839225769043</v>
      </c>
    </row>
    <row r="112" spans="1:15" x14ac:dyDescent="0.2">
      <c r="A112" s="24" t="s">
        <v>59</v>
      </c>
      <c r="B112" s="24" t="s">
        <v>29</v>
      </c>
      <c r="C112" s="24" t="s">
        <v>148</v>
      </c>
      <c r="D112" s="95">
        <v>102266.74039795845</v>
      </c>
      <c r="E112" s="96">
        <v>39.142566680908203</v>
      </c>
      <c r="F112" s="96">
        <v>38.326015472412109</v>
      </c>
      <c r="G112" s="95">
        <v>101523.17168410405</v>
      </c>
      <c r="H112" s="96">
        <v>39.210613250732422</v>
      </c>
      <c r="I112" s="96">
        <v>38.314285278320313</v>
      </c>
      <c r="J112" s="95">
        <v>629.01342317419312</v>
      </c>
      <c r="K112" s="96">
        <v>29.386577606201172</v>
      </c>
      <c r="L112" s="96">
        <v>40.615749359130859</v>
      </c>
      <c r="M112" s="95">
        <v>114.55529068018527</v>
      </c>
      <c r="N112" s="96">
        <v>32.407794952392578</v>
      </c>
      <c r="O112" s="97">
        <v>36.149566650390625</v>
      </c>
    </row>
    <row r="113" spans="1:15" x14ac:dyDescent="0.2">
      <c r="A113" s="24" t="s">
        <v>59</v>
      </c>
      <c r="B113" s="24" t="s">
        <v>29</v>
      </c>
      <c r="C113" s="24" t="s">
        <v>149</v>
      </c>
      <c r="D113" s="95">
        <v>53612.734677511275</v>
      </c>
      <c r="E113" s="96">
        <v>42.225894927978516</v>
      </c>
      <c r="F113" s="96">
        <v>34.305793762207031</v>
      </c>
      <c r="G113" s="95">
        <v>52792.140914779222</v>
      </c>
      <c r="H113" s="96">
        <v>42.200222015380859</v>
      </c>
      <c r="I113" s="96">
        <v>34.439674377441406</v>
      </c>
      <c r="J113" s="95">
        <v>299.63928770532453</v>
      </c>
      <c r="K113" s="96">
        <v>37.270111083984375</v>
      </c>
      <c r="L113" s="96">
        <v>38.066356658935547</v>
      </c>
      <c r="M113" s="95">
        <v>520.95447502671141</v>
      </c>
      <c r="N113" s="96">
        <v>47.678020477294922</v>
      </c>
      <c r="O113" s="97">
        <v>18.575851440429688</v>
      </c>
    </row>
    <row r="114" spans="1:15" x14ac:dyDescent="0.2">
      <c r="A114" s="24" t="s">
        <v>59</v>
      </c>
      <c r="B114" s="24" t="s">
        <v>29</v>
      </c>
      <c r="C114" s="24" t="s">
        <v>150</v>
      </c>
      <c r="D114" s="95">
        <v>181780.55059366638</v>
      </c>
      <c r="E114" s="96">
        <v>38.686195373535156</v>
      </c>
      <c r="F114" s="96">
        <v>37.314487457275391</v>
      </c>
      <c r="G114" s="95">
        <v>180142.04823642777</v>
      </c>
      <c r="H114" s="96">
        <v>38.738376617431641</v>
      </c>
      <c r="I114" s="96">
        <v>37.302089691162109</v>
      </c>
      <c r="J114" s="95">
        <v>939.91933872927359</v>
      </c>
      <c r="K114" s="96">
        <v>28.652481079101563</v>
      </c>
      <c r="L114" s="96">
        <v>46.334743499755859</v>
      </c>
      <c r="M114" s="95">
        <v>698.58301850924511</v>
      </c>
      <c r="N114" s="96">
        <v>38.730297088623047</v>
      </c>
      <c r="O114" s="97">
        <v>28.374639511108398</v>
      </c>
    </row>
    <row r="115" spans="1:15" x14ac:dyDescent="0.2">
      <c r="A115" s="24" t="s">
        <v>59</v>
      </c>
      <c r="B115" s="24" t="s">
        <v>29</v>
      </c>
      <c r="C115" s="24" t="s">
        <v>151</v>
      </c>
      <c r="D115" s="95">
        <v>89088.322680664816</v>
      </c>
      <c r="E115" s="96">
        <v>34.375026702880859</v>
      </c>
      <c r="F115" s="96">
        <v>39.794647216796875</v>
      </c>
      <c r="G115" s="95">
        <v>88104.906345792915</v>
      </c>
      <c r="H115" s="96">
        <v>34.57025146484375</v>
      </c>
      <c r="I115" s="96">
        <v>39.813331604003906</v>
      </c>
      <c r="J115" s="95">
        <v>568.00761072548585</v>
      </c>
      <c r="K115" s="96">
        <v>16.165987014770508</v>
      </c>
      <c r="L115" s="96">
        <v>51.574691772460938</v>
      </c>
      <c r="M115" s="95">
        <v>415.40872414643593</v>
      </c>
      <c r="N115" s="96">
        <v>17.867029190063477</v>
      </c>
      <c r="O115" s="97">
        <v>19.724018096923828</v>
      </c>
    </row>
    <row r="116" spans="1:15" x14ac:dyDescent="0.2">
      <c r="A116" s="24" t="s">
        <v>59</v>
      </c>
      <c r="B116" s="24" t="s">
        <v>29</v>
      </c>
      <c r="C116" s="24" t="s">
        <v>152</v>
      </c>
      <c r="D116" s="95">
        <v>79117.138578000129</v>
      </c>
      <c r="E116" s="96">
        <v>27.789890289306641</v>
      </c>
      <c r="F116" s="96">
        <v>39.795528411865234</v>
      </c>
      <c r="G116" s="95">
        <v>77970.540437962045</v>
      </c>
      <c r="H116" s="96">
        <v>27.980293273925781</v>
      </c>
      <c r="I116" s="96">
        <v>39.947921752929688</v>
      </c>
      <c r="J116" s="95">
        <v>560.83878886185448</v>
      </c>
      <c r="K116" s="96">
        <v>14.70635986328125</v>
      </c>
      <c r="L116" s="96">
        <v>47.289192199707031</v>
      </c>
      <c r="M116" s="95">
        <v>585.75935117599329</v>
      </c>
      <c r="N116" s="96">
        <v>14.97217845916748</v>
      </c>
      <c r="O116" s="97">
        <v>12.335613250732422</v>
      </c>
    </row>
    <row r="117" spans="1:15" x14ac:dyDescent="0.2">
      <c r="A117" s="24" t="s">
        <v>59</v>
      </c>
      <c r="B117" s="24" t="s">
        <v>29</v>
      </c>
      <c r="C117" s="24" t="s">
        <v>153</v>
      </c>
      <c r="D117" s="95">
        <v>265077.37232480885</v>
      </c>
      <c r="E117" s="96">
        <v>38.370376586914063</v>
      </c>
      <c r="F117" s="96">
        <v>35.897144317626953</v>
      </c>
      <c r="G117" s="95">
        <v>262386.49448143732</v>
      </c>
      <c r="H117" s="96">
        <v>38.411819458007813</v>
      </c>
      <c r="I117" s="96">
        <v>35.861385345458984</v>
      </c>
      <c r="J117" s="95">
        <v>1813.2466427702866</v>
      </c>
      <c r="K117" s="96">
        <v>25.668127059936523</v>
      </c>
      <c r="L117" s="96">
        <v>47.895969390869141</v>
      </c>
      <c r="M117" s="95">
        <v>877.63120060169433</v>
      </c>
      <c r="N117" s="96">
        <v>52.224021911621094</v>
      </c>
      <c r="O117" s="97">
        <v>21.798101425170898</v>
      </c>
    </row>
    <row r="118" spans="1:15" x14ac:dyDescent="0.2">
      <c r="A118" s="24" t="s">
        <v>59</v>
      </c>
      <c r="B118" s="24" t="s">
        <v>29</v>
      </c>
      <c r="C118" s="24" t="s">
        <v>154</v>
      </c>
      <c r="D118" s="95">
        <v>106208.74474506245</v>
      </c>
      <c r="E118" s="96">
        <v>36.487071990966797</v>
      </c>
      <c r="F118" s="96">
        <v>34.980682373046875</v>
      </c>
      <c r="G118" s="95">
        <v>105111.58578535244</v>
      </c>
      <c r="H118" s="96">
        <v>36.505367279052734</v>
      </c>
      <c r="I118" s="96">
        <v>34.976505279541016</v>
      </c>
      <c r="J118" s="95">
        <v>752.43839699126067</v>
      </c>
      <c r="K118" s="96">
        <v>16.506235122680664</v>
      </c>
      <c r="L118" s="96">
        <v>47.219211578369141</v>
      </c>
      <c r="M118" s="95">
        <v>344.72056271889323</v>
      </c>
      <c r="N118" s="96">
        <v>74.521553039550781</v>
      </c>
      <c r="O118" s="97">
        <v>9.5408649444580078</v>
      </c>
    </row>
    <row r="119" spans="1:15" x14ac:dyDescent="0.2">
      <c r="A119" s="24" t="s">
        <v>59</v>
      </c>
      <c r="B119" s="24" t="s">
        <v>29</v>
      </c>
      <c r="C119" s="24" t="s">
        <v>155</v>
      </c>
      <c r="D119" s="95">
        <v>50795.685689758713</v>
      </c>
      <c r="E119" s="96">
        <v>39.719345092773438</v>
      </c>
      <c r="F119" s="96">
        <v>38.516456604003906</v>
      </c>
      <c r="G119" s="95">
        <v>49355.557399547164</v>
      </c>
      <c r="H119" s="96">
        <v>39.355411529541016</v>
      </c>
      <c r="I119" s="96">
        <v>38.668071746826172</v>
      </c>
      <c r="J119" s="95">
        <v>361.05959523037291</v>
      </c>
      <c r="K119" s="96">
        <v>28.875486373901367</v>
      </c>
      <c r="L119" s="96">
        <v>53.202129364013672</v>
      </c>
      <c r="M119" s="95">
        <v>1079.0686949811902</v>
      </c>
      <c r="N119" s="96">
        <v>59.993808746337891</v>
      </c>
      <c r="O119" s="97">
        <v>26.667802810668945</v>
      </c>
    </row>
    <row r="120" spans="1:15" x14ac:dyDescent="0.2">
      <c r="A120" s="24" t="s">
        <v>46</v>
      </c>
      <c r="B120" s="24" t="s">
        <v>30</v>
      </c>
      <c r="C120" s="24" t="s">
        <v>156</v>
      </c>
      <c r="D120" s="95">
        <v>7465.6649932252394</v>
      </c>
      <c r="E120" s="96">
        <v>18.724443435668945</v>
      </c>
      <c r="F120" s="96">
        <v>46.849468231201172</v>
      </c>
      <c r="G120" s="95">
        <v>6998.5186481193714</v>
      </c>
      <c r="H120" s="96">
        <v>19.078277587890625</v>
      </c>
      <c r="I120" s="96">
        <v>46.993026733398438</v>
      </c>
      <c r="J120" s="95">
        <v>420.42726200760683</v>
      </c>
      <c r="K120" s="96">
        <v>14.915158271789551</v>
      </c>
      <c r="L120" s="96">
        <v>45.961681365966797</v>
      </c>
      <c r="M120" s="95">
        <v>46.719083098260171</v>
      </c>
      <c r="N120" s="96">
        <v>0</v>
      </c>
      <c r="O120" s="97">
        <v>33.333332061767578</v>
      </c>
    </row>
    <row r="121" spans="1:15" x14ac:dyDescent="0.2">
      <c r="A121" s="24" t="s">
        <v>46</v>
      </c>
      <c r="B121" s="24" t="s">
        <v>30</v>
      </c>
      <c r="C121" s="24" t="s">
        <v>157</v>
      </c>
      <c r="D121" s="95">
        <v>59355.30108728871</v>
      </c>
      <c r="E121" s="96">
        <v>10.030454635620117</v>
      </c>
      <c r="F121" s="96">
        <v>51.542518615722656</v>
      </c>
      <c r="G121" s="95">
        <v>37426.373172091728</v>
      </c>
      <c r="H121" s="96">
        <v>11.436277389526367</v>
      </c>
      <c r="I121" s="96">
        <v>52.540557861328125</v>
      </c>
      <c r="J121" s="95">
        <v>21358.859497991198</v>
      </c>
      <c r="K121" s="96">
        <v>7.5126852989196777</v>
      </c>
      <c r="L121" s="96">
        <v>50.604976654052734</v>
      </c>
      <c r="M121" s="95">
        <v>570.06841720566865</v>
      </c>
      <c r="N121" s="96">
        <v>12.068532943725586</v>
      </c>
      <c r="O121" s="97">
        <v>21.145708084106445</v>
      </c>
    </row>
    <row r="122" spans="1:15" x14ac:dyDescent="0.2">
      <c r="A122" s="24" t="s">
        <v>46</v>
      </c>
      <c r="B122" s="24" t="s">
        <v>30</v>
      </c>
      <c r="C122" s="24" t="s">
        <v>158</v>
      </c>
      <c r="D122" s="95">
        <v>29872.780566901685</v>
      </c>
      <c r="E122" s="96">
        <v>7.8259353637695313</v>
      </c>
      <c r="F122" s="96">
        <v>50.884490966796875</v>
      </c>
      <c r="G122" s="95">
        <v>24562.30249034072</v>
      </c>
      <c r="H122" s="96">
        <v>7.3528609275817871</v>
      </c>
      <c r="I122" s="96">
        <v>51.278770446777344</v>
      </c>
      <c r="J122" s="95">
        <v>5084.5223586625179</v>
      </c>
      <c r="K122" s="96">
        <v>9.5145854949951172</v>
      </c>
      <c r="L122" s="96">
        <v>49.142726898193359</v>
      </c>
      <c r="M122" s="95">
        <v>225.95571789838993</v>
      </c>
      <c r="N122" s="96">
        <v>21.252481460571289</v>
      </c>
      <c r="O122" s="97">
        <v>47.218311309814453</v>
      </c>
    </row>
    <row r="123" spans="1:15" x14ac:dyDescent="0.2">
      <c r="A123" s="24" t="s">
        <v>46</v>
      </c>
      <c r="B123" s="24" t="s">
        <v>30</v>
      </c>
      <c r="C123" s="24" t="s">
        <v>159</v>
      </c>
      <c r="D123" s="95">
        <v>178660.58902770359</v>
      </c>
      <c r="E123" s="96">
        <v>11.192690849304199</v>
      </c>
      <c r="F123" s="96">
        <v>47.649127960205078</v>
      </c>
      <c r="G123" s="95">
        <v>101695.81642576664</v>
      </c>
      <c r="H123" s="96">
        <v>14.973811149597168</v>
      </c>
      <c r="I123" s="96">
        <v>46.922573089599609</v>
      </c>
      <c r="J123" s="95">
        <v>73097.451620898384</v>
      </c>
      <c r="K123" s="96">
        <v>6.3650274276733398</v>
      </c>
      <c r="L123" s="96">
        <v>47.543308258056641</v>
      </c>
      <c r="M123" s="95">
        <v>3867.3209810381941</v>
      </c>
      <c r="N123" s="96">
        <v>3.0128064155578613</v>
      </c>
      <c r="O123" s="97">
        <v>68.754829406738281</v>
      </c>
    </row>
    <row r="124" spans="1:15" x14ac:dyDescent="0.2">
      <c r="A124" s="24" t="s">
        <v>46</v>
      </c>
      <c r="B124" s="24" t="s">
        <v>30</v>
      </c>
      <c r="C124" s="24" t="s">
        <v>160</v>
      </c>
      <c r="D124" s="95">
        <v>84735.252571886929</v>
      </c>
      <c r="E124" s="96">
        <v>13.897031784057617</v>
      </c>
      <c r="F124" s="96">
        <v>52.643909454345703</v>
      </c>
      <c r="G124" s="95">
        <v>69021.391528357926</v>
      </c>
      <c r="H124" s="96">
        <v>13.678686141967773</v>
      </c>
      <c r="I124" s="96">
        <v>53.053939819335938</v>
      </c>
      <c r="J124" s="95">
        <v>14891.841704850571</v>
      </c>
      <c r="K124" s="96">
        <v>12.887521743774414</v>
      </c>
      <c r="L124" s="96">
        <v>51.886581420898438</v>
      </c>
      <c r="M124" s="95">
        <v>822.01933867846549</v>
      </c>
      <c r="N124" s="96">
        <v>50.519050598144531</v>
      </c>
      <c r="O124" s="97">
        <v>31.935312271118164</v>
      </c>
    </row>
    <row r="125" spans="1:15" x14ac:dyDescent="0.2">
      <c r="A125" s="24" t="s">
        <v>46</v>
      </c>
      <c r="B125" s="24" t="s">
        <v>30</v>
      </c>
      <c r="C125" s="24" t="s">
        <v>161</v>
      </c>
      <c r="D125" s="95">
        <v>77328.208769164688</v>
      </c>
      <c r="E125" s="96">
        <v>9.1289644241333008</v>
      </c>
      <c r="F125" s="96">
        <v>45.288841247558594</v>
      </c>
      <c r="G125" s="95">
        <v>25545.83582670847</v>
      </c>
      <c r="H125" s="96">
        <v>16.403421401977539</v>
      </c>
      <c r="I125" s="96">
        <v>48.388664245605469</v>
      </c>
      <c r="J125" s="95">
        <v>50971.23017966318</v>
      </c>
      <c r="K125" s="96">
        <v>5.2552609443664551</v>
      </c>
      <c r="L125" s="96">
        <v>44.008335113525391</v>
      </c>
      <c r="M125" s="95">
        <v>811.14276279281307</v>
      </c>
      <c r="N125" s="96">
        <v>23.448657989501953</v>
      </c>
      <c r="O125" s="97">
        <v>28.129898071289063</v>
      </c>
    </row>
    <row r="126" spans="1:15" x14ac:dyDescent="0.2">
      <c r="A126" s="24" t="s">
        <v>46</v>
      </c>
      <c r="B126" s="24" t="s">
        <v>30</v>
      </c>
      <c r="C126" s="24" t="s">
        <v>162</v>
      </c>
      <c r="D126" s="95">
        <v>185376.37521895862</v>
      </c>
      <c r="E126" s="96">
        <v>5.0333867073059082</v>
      </c>
      <c r="F126" s="96">
        <v>43.254608154296875</v>
      </c>
      <c r="G126" s="95">
        <v>183328.3203183575</v>
      </c>
      <c r="H126" s="96">
        <v>4.9560041427612305</v>
      </c>
      <c r="I126" s="96">
        <v>43.119274139404297</v>
      </c>
      <c r="J126" s="95">
        <v>1577.3079383771981</v>
      </c>
      <c r="K126" s="96">
        <v>7.026066780090332</v>
      </c>
      <c r="L126" s="96">
        <v>61.416698455810547</v>
      </c>
      <c r="M126" s="95">
        <v>470.74696222394829</v>
      </c>
      <c r="N126" s="96">
        <v>28.49241828918457</v>
      </c>
      <c r="O126" s="97">
        <v>35.104454040527344</v>
      </c>
    </row>
    <row r="127" spans="1:15" x14ac:dyDescent="0.2">
      <c r="A127" s="24" t="s">
        <v>46</v>
      </c>
      <c r="B127" s="24" t="s">
        <v>30</v>
      </c>
      <c r="C127" s="24" t="s">
        <v>163</v>
      </c>
      <c r="D127" s="95">
        <v>37099.231679188619</v>
      </c>
      <c r="E127" s="96">
        <v>9.6070308685302734</v>
      </c>
      <c r="F127" s="96">
        <v>50.159713745117188</v>
      </c>
      <c r="G127" s="95">
        <v>20717.528748128916</v>
      </c>
      <c r="H127" s="96">
        <v>10.666739463806152</v>
      </c>
      <c r="I127" s="96">
        <v>50.342887878417969</v>
      </c>
      <c r="J127" s="95">
        <v>16016.087430296144</v>
      </c>
      <c r="K127" s="96">
        <v>8.2902011871337891</v>
      </c>
      <c r="L127" s="96">
        <v>50.638572692871094</v>
      </c>
      <c r="M127" s="95">
        <v>365.61550076357935</v>
      </c>
      <c r="N127" s="96">
        <v>7.2436013221740723</v>
      </c>
      <c r="O127" s="97">
        <v>18.803461074829102</v>
      </c>
    </row>
    <row r="128" spans="1:15" x14ac:dyDescent="0.2">
      <c r="A128" s="24" t="s">
        <v>46</v>
      </c>
      <c r="B128" s="24" t="s">
        <v>30</v>
      </c>
      <c r="C128" s="24" t="s">
        <v>164</v>
      </c>
      <c r="D128" s="95">
        <v>50830.106181627925</v>
      </c>
      <c r="E128" s="96">
        <v>10.914334297180176</v>
      </c>
      <c r="F128" s="96">
        <v>47.474742889404297</v>
      </c>
      <c r="G128" s="95">
        <v>33592.321619462426</v>
      </c>
      <c r="H128" s="96">
        <v>11.149500846862793</v>
      </c>
      <c r="I128" s="96">
        <v>44.976757049560547</v>
      </c>
      <c r="J128" s="95">
        <v>15402.887228163307</v>
      </c>
      <c r="K128" s="96">
        <v>9.100560188293457</v>
      </c>
      <c r="L128" s="96">
        <v>53.983196258544922</v>
      </c>
      <c r="M128" s="95">
        <v>1834.8973340022355</v>
      </c>
      <c r="N128" s="96">
        <v>21.834583282470703</v>
      </c>
      <c r="O128" s="97">
        <v>38.571895599365234</v>
      </c>
    </row>
    <row r="129" spans="1:15" x14ac:dyDescent="0.2">
      <c r="A129" s="24" t="s">
        <v>37</v>
      </c>
      <c r="B129" s="24" t="s">
        <v>31</v>
      </c>
      <c r="C129" s="24" t="s">
        <v>165</v>
      </c>
      <c r="D129" s="95">
        <v>123960.74618539822</v>
      </c>
      <c r="E129" s="96">
        <v>23.726840972900391</v>
      </c>
      <c r="F129" s="96">
        <v>37.67498779296875</v>
      </c>
      <c r="G129" s="95">
        <v>122790.75268367083</v>
      </c>
      <c r="H129" s="96">
        <v>23.758163452148438</v>
      </c>
      <c r="I129" s="96">
        <v>37.682762145996094</v>
      </c>
      <c r="J129" s="95">
        <v>388.49986594937735</v>
      </c>
      <c r="K129" s="96">
        <v>20.687751770019531</v>
      </c>
      <c r="L129" s="96">
        <v>38.959175109863281</v>
      </c>
      <c r="M129" s="95">
        <v>781.49363577809686</v>
      </c>
      <c r="N129" s="96">
        <v>20.316350936889648</v>
      </c>
      <c r="O129" s="97">
        <v>35.814933776855469</v>
      </c>
    </row>
    <row r="130" spans="1:15" x14ac:dyDescent="0.2">
      <c r="A130" s="24" t="s">
        <v>37</v>
      </c>
      <c r="B130" s="24" t="s">
        <v>31</v>
      </c>
      <c r="C130" s="24" t="s">
        <v>166</v>
      </c>
      <c r="D130" s="95">
        <v>132835.20761857359</v>
      </c>
      <c r="E130" s="96">
        <v>18.606111526489258</v>
      </c>
      <c r="F130" s="96">
        <v>55.412368774414063</v>
      </c>
      <c r="G130" s="95">
        <v>130529.31038450103</v>
      </c>
      <c r="H130" s="96">
        <v>18.410852432250977</v>
      </c>
      <c r="I130" s="96">
        <v>55.616535186767578</v>
      </c>
      <c r="J130" s="95">
        <v>1409.0689797329021</v>
      </c>
      <c r="K130" s="96">
        <v>35.091445922851563</v>
      </c>
      <c r="L130" s="96">
        <v>46.818416595458984</v>
      </c>
      <c r="M130" s="95">
        <v>896.82825433964649</v>
      </c>
      <c r="N130" s="96">
        <v>21.123952865600586</v>
      </c>
      <c r="O130" s="97">
        <v>39.199180603027344</v>
      </c>
    </row>
    <row r="131" spans="1:15" x14ac:dyDescent="0.2">
      <c r="A131" s="24" t="s">
        <v>37</v>
      </c>
      <c r="B131" s="24" t="s">
        <v>31</v>
      </c>
      <c r="C131" s="24" t="s">
        <v>167</v>
      </c>
      <c r="D131" s="95">
        <v>71351.065216854331</v>
      </c>
      <c r="E131" s="96">
        <v>19.984395980834961</v>
      </c>
      <c r="F131" s="96">
        <v>44.519210815429688</v>
      </c>
      <c r="G131" s="95">
        <v>70902.118899426947</v>
      </c>
      <c r="H131" s="96">
        <v>20.003517150878906</v>
      </c>
      <c r="I131" s="96">
        <v>44.541290283203125</v>
      </c>
      <c r="J131" s="95">
        <v>360.24524550484097</v>
      </c>
      <c r="K131" s="96">
        <v>8.5509557723999023</v>
      </c>
      <c r="L131" s="96">
        <v>49.005649566650391</v>
      </c>
      <c r="M131" s="95">
        <v>88.701071922544955</v>
      </c>
      <c r="N131" s="96">
        <v>51.135692596435547</v>
      </c>
      <c r="O131" s="97">
        <v>8.6488037109375</v>
      </c>
    </row>
    <row r="132" spans="1:15" x14ac:dyDescent="0.2">
      <c r="A132" s="24" t="s">
        <v>37</v>
      </c>
      <c r="B132" s="24" t="s">
        <v>31</v>
      </c>
      <c r="C132" s="24" t="s">
        <v>168</v>
      </c>
      <c r="D132" s="95">
        <v>54342.516804787985</v>
      </c>
      <c r="E132" s="96">
        <v>13.370200157165527</v>
      </c>
      <c r="F132" s="96">
        <v>47.260829925537109</v>
      </c>
      <c r="G132" s="95">
        <v>53348.40458632246</v>
      </c>
      <c r="H132" s="96">
        <v>13.007576942443848</v>
      </c>
      <c r="I132" s="96">
        <v>47.332851409912109</v>
      </c>
      <c r="J132" s="95">
        <v>782.27184364353946</v>
      </c>
      <c r="K132" s="96">
        <v>34.552310943603516</v>
      </c>
      <c r="L132" s="96">
        <v>43.200225830078125</v>
      </c>
      <c r="M132" s="95">
        <v>211.84037482198801</v>
      </c>
      <c r="N132" s="96">
        <v>26.470588684082031</v>
      </c>
      <c r="O132" s="97">
        <v>44.117645263671875</v>
      </c>
    </row>
    <row r="133" spans="1:15" x14ac:dyDescent="0.2">
      <c r="A133" s="24" t="s">
        <v>37</v>
      </c>
      <c r="B133" s="24" t="s">
        <v>31</v>
      </c>
      <c r="C133" s="24" t="s">
        <v>169</v>
      </c>
      <c r="D133" s="95">
        <v>179506.37980210528</v>
      </c>
      <c r="E133" s="96">
        <v>10.352798461914063</v>
      </c>
      <c r="F133" s="96">
        <v>51.281093597412109</v>
      </c>
      <c r="G133" s="95">
        <v>179023.07610747928</v>
      </c>
      <c r="H133" s="96">
        <v>10.329744338989258</v>
      </c>
      <c r="I133" s="96">
        <v>51.237686157226563</v>
      </c>
      <c r="J133" s="95">
        <v>483.30369462599896</v>
      </c>
      <c r="K133" s="96">
        <v>18.892267227172852</v>
      </c>
      <c r="L133" s="96">
        <v>67.359886169433594</v>
      </c>
      <c r="M133" s="95">
        <v>0</v>
      </c>
      <c r="N133" s="96">
        <v>0</v>
      </c>
      <c r="O133" s="97">
        <v>0</v>
      </c>
    </row>
    <row r="134" spans="1:15" x14ac:dyDescent="0.2">
      <c r="A134" s="24" t="s">
        <v>37</v>
      </c>
      <c r="B134" s="24" t="s">
        <v>31</v>
      </c>
      <c r="C134" s="24" t="s">
        <v>170</v>
      </c>
      <c r="D134" s="95">
        <v>57472.015651774789</v>
      </c>
      <c r="E134" s="96">
        <v>12.477993011474609</v>
      </c>
      <c r="F134" s="96">
        <v>57.060764312744141</v>
      </c>
      <c r="G134" s="95">
        <v>57458.085539825413</v>
      </c>
      <c r="H134" s="96">
        <v>12.48101806640625</v>
      </c>
      <c r="I134" s="96">
        <v>57.05035400390625</v>
      </c>
      <c r="J134" s="95">
        <v>0</v>
      </c>
      <c r="K134" s="96">
        <v>0</v>
      </c>
      <c r="L134" s="96">
        <v>0</v>
      </c>
      <c r="M134" s="95">
        <v>13.930111949379407</v>
      </c>
      <c r="N134" s="96">
        <v>0</v>
      </c>
      <c r="O134" s="97">
        <v>100</v>
      </c>
    </row>
    <row r="135" spans="1:15" x14ac:dyDescent="0.2">
      <c r="A135" s="24" t="s">
        <v>37</v>
      </c>
      <c r="B135" s="24" t="s">
        <v>31</v>
      </c>
      <c r="C135" s="24" t="s">
        <v>171</v>
      </c>
      <c r="D135" s="95">
        <v>64293.279593960237</v>
      </c>
      <c r="E135" s="96">
        <v>19.953710556030273</v>
      </c>
      <c r="F135" s="96">
        <v>54.308994293212891</v>
      </c>
      <c r="G135" s="95">
        <v>63751.323539645913</v>
      </c>
      <c r="H135" s="96">
        <v>20.003732681274414</v>
      </c>
      <c r="I135" s="96">
        <v>54.344516754150391</v>
      </c>
      <c r="J135" s="95">
        <v>527.12047348852548</v>
      </c>
      <c r="K135" s="96">
        <v>11.651252746582031</v>
      </c>
      <c r="L135" s="96">
        <v>51.541427612304688</v>
      </c>
      <c r="M135" s="95">
        <v>14.835580825805664</v>
      </c>
      <c r="N135" s="96">
        <v>100</v>
      </c>
      <c r="O135" s="97">
        <v>0</v>
      </c>
    </row>
    <row r="136" spans="1:15" x14ac:dyDescent="0.2">
      <c r="A136" s="24" t="s">
        <v>37</v>
      </c>
      <c r="B136" s="24" t="s">
        <v>31</v>
      </c>
      <c r="C136" s="24" t="s">
        <v>172</v>
      </c>
      <c r="D136" s="95">
        <v>17006.430519126854</v>
      </c>
      <c r="E136" s="96">
        <v>14.228483200073242</v>
      </c>
      <c r="F136" s="96">
        <v>50.199405670166016</v>
      </c>
      <c r="G136" s="95">
        <v>16546.781366760322</v>
      </c>
      <c r="H136" s="96">
        <v>14.168942451477051</v>
      </c>
      <c r="I136" s="96">
        <v>49.887569427490234</v>
      </c>
      <c r="J136" s="95">
        <v>343.40927339528844</v>
      </c>
      <c r="K136" s="96">
        <v>14.861733436584473</v>
      </c>
      <c r="L136" s="96">
        <v>57.976123809814453</v>
      </c>
      <c r="M136" s="95">
        <v>116.23987897125565</v>
      </c>
      <c r="N136" s="96">
        <v>20.833333969116211</v>
      </c>
      <c r="O136" s="97">
        <v>71.614585876464844</v>
      </c>
    </row>
    <row r="137" spans="1:15" x14ac:dyDescent="0.2">
      <c r="A137" s="24" t="s">
        <v>37</v>
      </c>
      <c r="B137" s="24" t="s">
        <v>31</v>
      </c>
      <c r="C137" s="24" t="s">
        <v>173</v>
      </c>
      <c r="D137" s="95">
        <v>29240.203997711324</v>
      </c>
      <c r="E137" s="96">
        <v>10.77122688293457</v>
      </c>
      <c r="F137" s="96">
        <v>40.851776123046875</v>
      </c>
      <c r="G137" s="95">
        <v>29062.595208792252</v>
      </c>
      <c r="H137" s="96">
        <v>10.69929027557373</v>
      </c>
      <c r="I137" s="96">
        <v>40.730064392089844</v>
      </c>
      <c r="J137" s="95">
        <v>177.60878891907765</v>
      </c>
      <c r="K137" s="96">
        <v>22.54248046875</v>
      </c>
      <c r="L137" s="96">
        <v>60.767780303955078</v>
      </c>
      <c r="M137" s="95">
        <v>0</v>
      </c>
      <c r="N137" s="96">
        <v>0</v>
      </c>
      <c r="O137" s="97">
        <v>0</v>
      </c>
    </row>
    <row r="138" spans="1:15" x14ac:dyDescent="0.2">
      <c r="A138" s="24" t="s">
        <v>37</v>
      </c>
      <c r="B138" s="24" t="s">
        <v>31</v>
      </c>
      <c r="C138" s="24" t="s">
        <v>174</v>
      </c>
      <c r="D138" s="95">
        <v>72673.332741130362</v>
      </c>
      <c r="E138" s="96">
        <v>18.726852416992188</v>
      </c>
      <c r="F138" s="96">
        <v>53.738544464111328</v>
      </c>
      <c r="G138" s="95">
        <v>71876.616634888953</v>
      </c>
      <c r="H138" s="96">
        <v>18.424077987670898</v>
      </c>
      <c r="I138" s="96">
        <v>53.949615478515625</v>
      </c>
      <c r="J138" s="95">
        <v>787.89133817499339</v>
      </c>
      <c r="K138" s="96">
        <v>46.557666778564453</v>
      </c>
      <c r="L138" s="96">
        <v>35.085166931152344</v>
      </c>
      <c r="M138" s="95">
        <v>8.82476806640625</v>
      </c>
      <c r="N138" s="96">
        <v>0</v>
      </c>
      <c r="O138" s="97">
        <v>0</v>
      </c>
    </row>
    <row r="139" spans="1:15" x14ac:dyDescent="0.2">
      <c r="A139" s="24" t="s">
        <v>37</v>
      </c>
      <c r="B139" s="24" t="s">
        <v>31</v>
      </c>
      <c r="C139" s="24" t="s">
        <v>175</v>
      </c>
      <c r="D139" s="95">
        <v>30410.58708204599</v>
      </c>
      <c r="E139" s="96">
        <v>17.189064025878906</v>
      </c>
      <c r="F139" s="96">
        <v>48.919597625732422</v>
      </c>
      <c r="G139" s="95">
        <v>30264.456652935118</v>
      </c>
      <c r="H139" s="96">
        <v>17.220100402832031</v>
      </c>
      <c r="I139" s="96">
        <v>48.797611236572266</v>
      </c>
      <c r="J139" s="95">
        <v>133.40523171987641</v>
      </c>
      <c r="K139" s="96">
        <v>2.2487874031066895</v>
      </c>
      <c r="L139" s="96">
        <v>81.260108947753906</v>
      </c>
      <c r="M139" s="95">
        <v>12.725197391005837</v>
      </c>
      <c r="N139" s="96">
        <v>100</v>
      </c>
      <c r="O139" s="97">
        <v>0</v>
      </c>
    </row>
    <row r="140" spans="1:15" x14ac:dyDescent="0.2">
      <c r="A140" s="39"/>
      <c r="B140" s="39"/>
      <c r="C140" s="39"/>
      <c r="D140" s="95"/>
      <c r="E140" s="96"/>
      <c r="F140" s="96"/>
      <c r="G140" s="95"/>
      <c r="H140" s="96"/>
      <c r="I140" s="96"/>
      <c r="J140" s="95"/>
      <c r="K140" s="96"/>
      <c r="L140" s="96"/>
      <c r="M140" s="95"/>
      <c r="N140" s="96"/>
      <c r="O140" s="97"/>
    </row>
    <row r="141" spans="1:15" s="101" customFormat="1" ht="10.8" thickBot="1" x14ac:dyDescent="0.25">
      <c r="A141" s="43" t="s">
        <v>32</v>
      </c>
      <c r="B141" s="2"/>
      <c r="C141" s="2"/>
      <c r="D141" s="102">
        <f>SUM(D5:D140)</f>
        <v>14477831.916282047</v>
      </c>
      <c r="E141" s="103">
        <v>18.200193405151367</v>
      </c>
      <c r="F141" s="103">
        <v>44.290267944335938</v>
      </c>
      <c r="G141" s="102">
        <v>11153617.154256351</v>
      </c>
      <c r="H141" s="103">
        <v>20.942991256713867</v>
      </c>
      <c r="I141" s="103">
        <v>43.16748046875</v>
      </c>
      <c r="J141" s="102">
        <v>3001807.023840873</v>
      </c>
      <c r="K141" s="103">
        <v>6.6818046569824219</v>
      </c>
      <c r="L141" s="103">
        <v>49.397197723388672</v>
      </c>
      <c r="M141" s="102">
        <v>322407.73818563431</v>
      </c>
      <c r="N141" s="103">
        <v>30.556789398193359</v>
      </c>
      <c r="O141" s="104">
        <v>35.584293365478516</v>
      </c>
    </row>
  </sheetData>
  <mergeCells count="7">
    <mergeCell ref="M3:O3"/>
    <mergeCell ref="A3:A4"/>
    <mergeCell ref="B3:B4"/>
    <mergeCell ref="C3:C4"/>
    <mergeCell ref="D3:F3"/>
    <mergeCell ref="G3:I3"/>
    <mergeCell ref="J3:L3"/>
  </mergeCells>
  <pageMargins left="0.7" right="0.7" top="0.75" bottom="0.75" header="0.3" footer="0.3"/>
  <pageSetup scale="91" orientation="landscape" r:id="rId1"/>
  <headerFooter>
    <oddFooter>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E1E9C-4282-4750-8617-B8CB10209258}">
  <dimension ref="A2:M16"/>
  <sheetViews>
    <sheetView view="pageBreakPreview" zoomScale="140" zoomScaleNormal="130" zoomScaleSheetLayoutView="140" workbookViewId="0">
      <pane xSplit="1" ySplit="4" topLeftCell="B5" activePane="bottomRight" state="frozen"/>
      <selection activeCell="E12" sqref="E12"/>
      <selection pane="topRight" activeCell="E12" sqref="E12"/>
      <selection pane="bottomLeft" activeCell="E12" sqref="E12"/>
      <selection pane="bottomRight" activeCell="E12" sqref="E12"/>
    </sheetView>
  </sheetViews>
  <sheetFormatPr defaultColWidth="8.77734375" defaultRowHeight="10.199999999999999" x14ac:dyDescent="0.2"/>
  <cols>
    <col min="1" max="1" width="11.5546875" style="92" customWidth="1"/>
    <col min="2" max="2" width="8.88671875" style="92" bestFit="1" customWidth="1"/>
    <col min="3" max="3" width="7.6640625" style="92" customWidth="1"/>
    <col min="4" max="4" width="6.77734375" style="92" customWidth="1"/>
    <col min="5" max="5" width="8.88671875" style="92" bestFit="1" customWidth="1"/>
    <col min="6" max="6" width="6.21875" style="92" customWidth="1"/>
    <col min="7" max="7" width="7.44140625" style="92" customWidth="1"/>
    <col min="8" max="8" width="8" style="92" bestFit="1" customWidth="1"/>
    <col min="9" max="9" width="6.77734375" style="92" customWidth="1"/>
    <col min="10" max="10" width="7.77734375" style="92" customWidth="1"/>
    <col min="11" max="11" width="6.88671875" style="92" bestFit="1" customWidth="1"/>
    <col min="12" max="12" width="7.88671875" style="92" bestFit="1" customWidth="1"/>
    <col min="13" max="13" width="6.77734375" style="93" bestFit="1" customWidth="1"/>
    <col min="14" max="16384" width="8.77734375" style="92"/>
  </cols>
  <sheetData>
    <row r="2" spans="1:13" ht="10.8" thickBot="1" x14ac:dyDescent="0.25">
      <c r="A2" s="90" t="s">
        <v>229</v>
      </c>
      <c r="B2" s="90"/>
      <c r="C2" s="90"/>
      <c r="D2" s="90"/>
      <c r="E2" s="91"/>
      <c r="F2" s="91"/>
      <c r="G2" s="91"/>
      <c r="H2" s="91"/>
      <c r="I2" s="91"/>
      <c r="J2" s="91"/>
    </row>
    <row r="3" spans="1:13" ht="11.4" thickTop="1" thickBot="1" x14ac:dyDescent="0.25">
      <c r="A3" s="324" t="s">
        <v>179</v>
      </c>
      <c r="B3" s="325" t="s">
        <v>221</v>
      </c>
      <c r="C3" s="325"/>
      <c r="D3" s="325"/>
      <c r="E3" s="326" t="s">
        <v>8</v>
      </c>
      <c r="F3" s="327"/>
      <c r="G3" s="328"/>
      <c r="H3" s="326" t="s">
        <v>222</v>
      </c>
      <c r="I3" s="327"/>
      <c r="J3" s="328"/>
      <c r="K3" s="326" t="s">
        <v>223</v>
      </c>
      <c r="L3" s="327"/>
      <c r="M3" s="328"/>
    </row>
    <row r="4" spans="1:13" ht="25.95" customHeight="1" thickBot="1" x14ac:dyDescent="0.25">
      <c r="A4" s="316"/>
      <c r="B4" s="22" t="s">
        <v>224</v>
      </c>
      <c r="C4" s="22" t="s">
        <v>225</v>
      </c>
      <c r="D4" s="22" t="s">
        <v>226</v>
      </c>
      <c r="E4" s="22" t="s">
        <v>224</v>
      </c>
      <c r="F4" s="22" t="s">
        <v>225</v>
      </c>
      <c r="G4" s="22" t="s">
        <v>226</v>
      </c>
      <c r="H4" s="22" t="s">
        <v>224</v>
      </c>
      <c r="I4" s="22" t="s">
        <v>225</v>
      </c>
      <c r="J4" s="22" t="s">
        <v>226</v>
      </c>
      <c r="K4" s="22" t="s">
        <v>224</v>
      </c>
      <c r="L4" s="22" t="s">
        <v>225</v>
      </c>
      <c r="M4" s="94" t="s">
        <v>226</v>
      </c>
    </row>
    <row r="5" spans="1:13" x14ac:dyDescent="0.2">
      <c r="A5" s="39" t="s">
        <v>180</v>
      </c>
      <c r="B5" s="95">
        <v>833091.76521348534</v>
      </c>
      <c r="C5" s="96">
        <v>16.641914367675781</v>
      </c>
      <c r="D5" s="96">
        <v>49.446342468261719</v>
      </c>
      <c r="E5" s="95">
        <v>825553.5216042652</v>
      </c>
      <c r="F5" s="96">
        <v>16.552703857421875</v>
      </c>
      <c r="G5" s="96">
        <v>49.480625152587891</v>
      </c>
      <c r="H5" s="95">
        <v>5392.8247351544196</v>
      </c>
      <c r="I5" s="96">
        <v>27.621015548706055</v>
      </c>
      <c r="J5" s="96">
        <v>48.483768463134766</v>
      </c>
      <c r="K5" s="95">
        <v>2145.4188740661289</v>
      </c>
      <c r="L5" s="96">
        <v>23.371999740600586</v>
      </c>
      <c r="M5" s="97">
        <v>38.675251007080078</v>
      </c>
    </row>
    <row r="6" spans="1:13" x14ac:dyDescent="0.2">
      <c r="A6" s="39" t="s">
        <v>181</v>
      </c>
      <c r="B6" s="95">
        <v>2140319.2705519055</v>
      </c>
      <c r="C6" s="96">
        <v>22.496923446655273</v>
      </c>
      <c r="D6" s="96">
        <v>42.709846496582031</v>
      </c>
      <c r="E6" s="95">
        <v>1720339.7802681627</v>
      </c>
      <c r="F6" s="96">
        <v>22.775766372680664</v>
      </c>
      <c r="G6" s="96">
        <v>41.841541290283203</v>
      </c>
      <c r="H6" s="95">
        <v>380975.53893598082</v>
      </c>
      <c r="I6" s="96">
        <v>16.965682983398438</v>
      </c>
      <c r="J6" s="96">
        <v>49.47869873046875</v>
      </c>
      <c r="K6" s="95">
        <v>39003.951347839262</v>
      </c>
      <c r="L6" s="96">
        <v>64.225082397460938</v>
      </c>
      <c r="M6" s="97">
        <v>14.89243221282959</v>
      </c>
    </row>
    <row r="7" spans="1:13" x14ac:dyDescent="0.2">
      <c r="A7" s="39" t="s">
        <v>182</v>
      </c>
      <c r="B7" s="95">
        <v>469503.87448521517</v>
      </c>
      <c r="C7" s="96">
        <v>12.642704963684082</v>
      </c>
      <c r="D7" s="96">
        <v>45.458415985107422</v>
      </c>
      <c r="E7" s="95">
        <v>356005.12588102062</v>
      </c>
      <c r="F7" s="96">
        <v>13.395923614501953</v>
      </c>
      <c r="G7" s="96">
        <v>46.946399688720703</v>
      </c>
      <c r="H7" s="95">
        <v>90912.561118053054</v>
      </c>
      <c r="I7" s="96">
        <v>9.1891012191772461</v>
      </c>
      <c r="J7" s="96">
        <v>43.945613861083984</v>
      </c>
      <c r="K7" s="95">
        <v>22586.187486135987</v>
      </c>
      <c r="L7" s="96">
        <v>14.671645164489746</v>
      </c>
      <c r="M7" s="97">
        <v>28.093923568725586</v>
      </c>
    </row>
    <row r="8" spans="1:13" x14ac:dyDescent="0.2">
      <c r="A8" s="39" t="s">
        <v>183</v>
      </c>
      <c r="B8" s="95">
        <v>305933.2172992492</v>
      </c>
      <c r="C8" s="96">
        <v>6.9928169250488281</v>
      </c>
      <c r="D8" s="96">
        <v>56.022323608398438</v>
      </c>
      <c r="E8" s="95">
        <v>232817.16371127887</v>
      </c>
      <c r="F8" s="96">
        <v>7.4572653770446777</v>
      </c>
      <c r="G8" s="96">
        <v>56.380508422851563</v>
      </c>
      <c r="H8" s="95">
        <v>71268.118551529027</v>
      </c>
      <c r="I8" s="96">
        <v>5.4616580009460449</v>
      </c>
      <c r="J8" s="96">
        <v>54.985271453857422</v>
      </c>
      <c r="K8" s="95">
        <v>1847.9350364396341</v>
      </c>
      <c r="L8" s="96">
        <v>7.5292305946350098</v>
      </c>
      <c r="M8" s="97">
        <v>50.891006469726563</v>
      </c>
    </row>
    <row r="9" spans="1:13" x14ac:dyDescent="0.2">
      <c r="A9" s="39" t="s">
        <v>184</v>
      </c>
      <c r="B9" s="95">
        <v>2346356.9078137926</v>
      </c>
      <c r="C9" s="96">
        <v>10.657527923583984</v>
      </c>
      <c r="D9" s="96">
        <v>47.566658020019531</v>
      </c>
      <c r="E9" s="95">
        <v>1292577.5345605649</v>
      </c>
      <c r="F9" s="96">
        <v>11.510425567626953</v>
      </c>
      <c r="G9" s="96">
        <v>47.916183471679688</v>
      </c>
      <c r="H9" s="95">
        <v>885250.36564751796</v>
      </c>
      <c r="I9" s="96">
        <v>4.9883408546447754</v>
      </c>
      <c r="J9" s="96">
        <v>48.860584259033203</v>
      </c>
      <c r="K9" s="95">
        <v>168529.00760588757</v>
      </c>
      <c r="L9" s="96">
        <v>33.895156860351563</v>
      </c>
      <c r="M9" s="97">
        <v>38.089153289794922</v>
      </c>
    </row>
    <row r="10" spans="1:13" x14ac:dyDescent="0.2">
      <c r="A10" s="39" t="s">
        <v>185</v>
      </c>
      <c r="B10" s="95">
        <v>1616753.791210056</v>
      </c>
      <c r="C10" s="96">
        <v>37.066753387451172</v>
      </c>
      <c r="D10" s="96">
        <v>34.524818420410156</v>
      </c>
      <c r="E10" s="95">
        <v>1596357.2259023185</v>
      </c>
      <c r="F10" s="96">
        <v>37.197086334228516</v>
      </c>
      <c r="G10" s="96">
        <v>34.382339477539063</v>
      </c>
      <c r="H10" s="95">
        <v>11943.724841322028</v>
      </c>
      <c r="I10" s="96">
        <v>19.482542037963867</v>
      </c>
      <c r="J10" s="96">
        <v>55.630805969238281</v>
      </c>
      <c r="K10" s="95">
        <v>8452.8404664167119</v>
      </c>
      <c r="L10" s="96">
        <v>37.2989501953125</v>
      </c>
      <c r="M10" s="97">
        <v>31.610734939575195</v>
      </c>
    </row>
    <row r="11" spans="1:13" x14ac:dyDescent="0.2">
      <c r="A11" s="39" t="s">
        <v>186</v>
      </c>
      <c r="B11" s="95">
        <v>2414994.8249515425</v>
      </c>
      <c r="C11" s="96">
        <v>18.762008666992188</v>
      </c>
      <c r="D11" s="96">
        <v>42.22412109375</v>
      </c>
      <c r="E11" s="95">
        <v>2403490.6457511778</v>
      </c>
      <c r="F11" s="96">
        <v>18.783866882324219</v>
      </c>
      <c r="G11" s="96">
        <v>42.114219665527344</v>
      </c>
      <c r="H11" s="95">
        <v>9095.0572727663603</v>
      </c>
      <c r="I11" s="96">
        <v>12.051178932189941</v>
      </c>
      <c r="J11" s="96">
        <v>75.48333740234375</v>
      </c>
      <c r="K11" s="95">
        <v>2409.1219275983403</v>
      </c>
      <c r="L11" s="96">
        <v>22.288961410522461</v>
      </c>
      <c r="M11" s="97">
        <v>26.307338714599609</v>
      </c>
    </row>
    <row r="12" spans="1:13" x14ac:dyDescent="0.2">
      <c r="A12" s="39" t="s">
        <v>187</v>
      </c>
      <c r="B12" s="95">
        <v>1184284.6071119474</v>
      </c>
      <c r="C12" s="96">
        <v>35.468963623046875</v>
      </c>
      <c r="D12" s="96">
        <v>37.369670867919922</v>
      </c>
      <c r="E12" s="95">
        <v>1171224.0442666933</v>
      </c>
      <c r="F12" s="96">
        <v>35.500320434570313</v>
      </c>
      <c r="G12" s="96">
        <v>37.37811279296875</v>
      </c>
      <c r="H12" s="95">
        <v>7528.6486695554886</v>
      </c>
      <c r="I12" s="96">
        <v>23.956367492675781</v>
      </c>
      <c r="J12" s="96">
        <v>46.997119903564453</v>
      </c>
      <c r="K12" s="95">
        <v>5531.9141757004263</v>
      </c>
      <c r="L12" s="96">
        <v>44.498268127441406</v>
      </c>
      <c r="M12" s="97">
        <v>22.480012893676758</v>
      </c>
    </row>
    <row r="13" spans="1:13" x14ac:dyDescent="0.2">
      <c r="A13" s="39" t="s">
        <v>188</v>
      </c>
      <c r="B13" s="95">
        <v>2455870.1475482285</v>
      </c>
      <c r="C13" s="96">
        <v>5.889275074005127</v>
      </c>
      <c r="D13" s="96">
        <v>49.997623443603516</v>
      </c>
      <c r="E13" s="95">
        <v>1052363.7035318413</v>
      </c>
      <c r="F13" s="96">
        <v>7.7177596092224121</v>
      </c>
      <c r="G13" s="96">
        <v>50.64678955078125</v>
      </c>
      <c r="H13" s="95">
        <v>1340619.5688483771</v>
      </c>
      <c r="I13" s="96">
        <v>4.3693137168884277</v>
      </c>
      <c r="J13" s="96">
        <v>49.765110015869141</v>
      </c>
      <c r="K13" s="95">
        <v>62886.875167849314</v>
      </c>
      <c r="L13" s="96">
        <v>7.6934528350830078</v>
      </c>
      <c r="M13" s="97">
        <v>44.091079711914063</v>
      </c>
    </row>
    <row r="14" spans="1:13" x14ac:dyDescent="0.2">
      <c r="A14" s="24" t="s">
        <v>189</v>
      </c>
      <c r="B14" s="95">
        <v>710723.51009594102</v>
      </c>
      <c r="C14" s="96">
        <v>9.4219236373901367</v>
      </c>
      <c r="D14" s="96">
        <v>47.412925720214844</v>
      </c>
      <c r="E14" s="95">
        <v>502888.40877732809</v>
      </c>
      <c r="F14" s="96">
        <v>10.205402374267578</v>
      </c>
      <c r="G14" s="96">
        <v>47.094863891601563</v>
      </c>
      <c r="H14" s="95">
        <v>198820.61522091014</v>
      </c>
      <c r="I14" s="96">
        <v>7.1632275581359863</v>
      </c>
      <c r="J14" s="96">
        <v>48.187145233154297</v>
      </c>
      <c r="K14" s="95">
        <v>9014.4860977015487</v>
      </c>
      <c r="L14" s="96">
        <v>15.531296730041504</v>
      </c>
      <c r="M14" s="97">
        <v>48.080665588378906</v>
      </c>
    </row>
    <row r="15" spans="1:13" x14ac:dyDescent="0.2">
      <c r="B15" s="95"/>
      <c r="C15" s="96"/>
      <c r="D15" s="96"/>
      <c r="E15" s="95"/>
      <c r="F15" s="96"/>
      <c r="G15" s="96"/>
      <c r="H15" s="95"/>
      <c r="I15" s="96"/>
      <c r="J15" s="96"/>
      <c r="K15" s="95"/>
      <c r="L15" s="96"/>
      <c r="M15" s="97"/>
    </row>
    <row r="16" spans="1:13" s="101" customFormat="1" ht="10.8" thickBot="1" x14ac:dyDescent="0.25">
      <c r="A16" s="43" t="s">
        <v>32</v>
      </c>
      <c r="B16" s="102">
        <f>SUM(B5:B15)</f>
        <v>14477831.916281365</v>
      </c>
      <c r="C16" s="103">
        <v>18.200193405151367</v>
      </c>
      <c r="D16" s="103">
        <v>44.290267944335938</v>
      </c>
      <c r="E16" s="102">
        <v>11153617.154256351</v>
      </c>
      <c r="F16" s="103">
        <v>20.942991256713867</v>
      </c>
      <c r="G16" s="103">
        <v>43.16748046875</v>
      </c>
      <c r="H16" s="102">
        <v>3001807.023840873</v>
      </c>
      <c r="I16" s="103">
        <v>6.6818046569824219</v>
      </c>
      <c r="J16" s="103">
        <v>49.397197723388672</v>
      </c>
      <c r="K16" s="102">
        <v>322407.73818563431</v>
      </c>
      <c r="L16" s="103">
        <v>30.556789398193359</v>
      </c>
      <c r="M16" s="104">
        <v>35.584293365478516</v>
      </c>
    </row>
  </sheetData>
  <mergeCells count="5">
    <mergeCell ref="A3:A4"/>
    <mergeCell ref="B3:D3"/>
    <mergeCell ref="E3:G3"/>
    <mergeCell ref="H3:J3"/>
    <mergeCell ref="K3:M3"/>
  </mergeCells>
  <pageMargins left="0.7" right="0.7" top="0.75" bottom="0.75" header="0.3" footer="0.3"/>
  <pageSetup scale="91" orientation="landscape" r:id="rId1"/>
  <headerFooter>
    <oddFooter>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A04E9-EA32-419F-9655-A7B9D7586F5C}">
  <dimension ref="A3:J21"/>
  <sheetViews>
    <sheetView view="pageBreakPreview" zoomScaleNormal="130" zoomScaleSheetLayoutView="100" workbookViewId="0">
      <pane xSplit="1" ySplit="5" topLeftCell="B6" activePane="bottomRight" state="frozen"/>
      <selection activeCell="E12" sqref="E12"/>
      <selection pane="topRight" activeCell="E12" sqref="E12"/>
      <selection pane="bottomLeft" activeCell="E12" sqref="E12"/>
      <selection pane="bottomRight" activeCell="M10" sqref="M10"/>
    </sheetView>
  </sheetViews>
  <sheetFormatPr defaultRowHeight="14.4" x14ac:dyDescent="0.3"/>
  <cols>
    <col min="1" max="1" width="13.21875" style="112" customWidth="1"/>
    <col min="2" max="2" width="11" style="112" bestFit="1" customWidth="1"/>
    <col min="3" max="3" width="7.44140625" style="112" bestFit="1" customWidth="1"/>
    <col min="4" max="4" width="9.5546875" style="112" bestFit="1" customWidth="1"/>
    <col min="5" max="5" width="10.21875" style="112" bestFit="1" customWidth="1"/>
    <col min="6" max="6" width="7.44140625" style="112" bestFit="1" customWidth="1"/>
    <col min="7" max="7" width="9.5546875" style="112" bestFit="1" customWidth="1"/>
    <col min="8" max="8" width="10" style="112" bestFit="1" customWidth="1"/>
    <col min="9" max="9" width="7.44140625" style="112" bestFit="1" customWidth="1"/>
    <col min="10" max="10" width="9.5546875" style="112" bestFit="1" customWidth="1"/>
  </cols>
  <sheetData>
    <row r="3" spans="1:10" ht="15" thickBot="1" x14ac:dyDescent="0.35">
      <c r="A3" s="105" t="s">
        <v>230</v>
      </c>
      <c r="B3" s="105"/>
      <c r="C3" s="105"/>
      <c r="D3" s="105"/>
      <c r="E3" s="106"/>
      <c r="F3" s="106"/>
      <c r="G3" s="106"/>
      <c r="H3" s="106"/>
      <c r="I3" s="106"/>
      <c r="J3" s="106"/>
    </row>
    <row r="4" spans="1:10" ht="23.25" customHeight="1" thickTop="1" thickBot="1" x14ac:dyDescent="0.35">
      <c r="A4" s="329" t="s">
        <v>191</v>
      </c>
      <c r="B4" s="331" t="s">
        <v>231</v>
      </c>
      <c r="C4" s="331"/>
      <c r="D4" s="331"/>
      <c r="E4" s="332" t="s">
        <v>8</v>
      </c>
      <c r="F4" s="333"/>
      <c r="G4" s="334"/>
      <c r="H4" s="332" t="s">
        <v>232</v>
      </c>
      <c r="I4" s="333"/>
      <c r="J4" s="334"/>
    </row>
    <row r="5" spans="1:10" ht="27" thickBot="1" x14ac:dyDescent="0.35">
      <c r="A5" s="330"/>
      <c r="B5" s="107" t="s">
        <v>224</v>
      </c>
      <c r="C5" s="108" t="s">
        <v>233</v>
      </c>
      <c r="D5" s="107" t="s">
        <v>234</v>
      </c>
      <c r="E5" s="107" t="s">
        <v>224</v>
      </c>
      <c r="F5" s="108" t="s">
        <v>233</v>
      </c>
      <c r="G5" s="107" t="s">
        <v>234</v>
      </c>
      <c r="H5" s="107" t="s">
        <v>224</v>
      </c>
      <c r="I5" s="108" t="s">
        <v>233</v>
      </c>
      <c r="J5" s="107" t="s">
        <v>234</v>
      </c>
    </row>
    <row r="6" spans="1:10" x14ac:dyDescent="0.3">
      <c r="A6" s="109" t="s">
        <v>17</v>
      </c>
      <c r="B6" s="110">
        <v>589678.46487936412</v>
      </c>
      <c r="C6" s="111">
        <v>50.365119934082031</v>
      </c>
      <c r="D6" s="111">
        <v>49.634880065917969</v>
      </c>
      <c r="E6" s="110">
        <v>579471.10750694503</v>
      </c>
      <c r="F6" s="111">
        <v>50.711029052734375</v>
      </c>
      <c r="G6" s="111">
        <v>49.288970947265625</v>
      </c>
      <c r="H6" s="110">
        <v>10207.357372417124</v>
      </c>
      <c r="I6" s="111">
        <v>30.727848052978516</v>
      </c>
      <c r="J6" s="111">
        <v>69.27215576171875</v>
      </c>
    </row>
    <row r="7" spans="1:10" x14ac:dyDescent="0.3">
      <c r="A7" s="109" t="s">
        <v>19</v>
      </c>
      <c r="B7" s="110">
        <v>1016513.6350126329</v>
      </c>
      <c r="C7" s="111">
        <v>10.236300468444824</v>
      </c>
      <c r="D7" s="111">
        <v>89.763702392578125</v>
      </c>
      <c r="E7" s="110">
        <v>425059.77813659632</v>
      </c>
      <c r="F7" s="111">
        <v>12.61989688873291</v>
      </c>
      <c r="G7" s="111">
        <v>87.380104064941406</v>
      </c>
      <c r="H7" s="110">
        <v>591453.85687604267</v>
      </c>
      <c r="I7" s="111">
        <v>8.5232830047607422</v>
      </c>
      <c r="J7" s="111">
        <v>91.476715087890625</v>
      </c>
    </row>
    <row r="8" spans="1:10" x14ac:dyDescent="0.3">
      <c r="A8" s="109" t="s">
        <v>20</v>
      </c>
      <c r="B8" s="110">
        <v>309189.84943125414</v>
      </c>
      <c r="C8" s="111">
        <v>40.408710479736328</v>
      </c>
      <c r="D8" s="111">
        <v>59.591289520263672</v>
      </c>
      <c r="E8" s="110">
        <v>300165.69959336531</v>
      </c>
      <c r="F8" s="111">
        <v>40.833248138427734</v>
      </c>
      <c r="G8" s="111">
        <v>59.166751861572266</v>
      </c>
      <c r="H8" s="110">
        <v>9024.1498378886554</v>
      </c>
      <c r="I8" s="111">
        <v>26.287479400634766</v>
      </c>
      <c r="J8" s="111">
        <v>73.7125244140625</v>
      </c>
    </row>
    <row r="9" spans="1:10" x14ac:dyDescent="0.3">
      <c r="A9" s="109" t="s">
        <v>21</v>
      </c>
      <c r="B9" s="110">
        <v>272787.00912773336</v>
      </c>
      <c r="C9" s="111">
        <v>21.759830474853516</v>
      </c>
      <c r="D9" s="111">
        <v>78.24017333984375</v>
      </c>
      <c r="E9" s="110">
        <v>214821.76568332122</v>
      </c>
      <c r="F9" s="111">
        <v>22.199880599975586</v>
      </c>
      <c r="G9" s="111">
        <v>77.800117492675781</v>
      </c>
      <c r="H9" s="110">
        <v>57965.243444413267</v>
      </c>
      <c r="I9" s="111">
        <v>20.12898063659668</v>
      </c>
      <c r="J9" s="111">
        <v>79.871017456054688</v>
      </c>
    </row>
    <row r="10" spans="1:10" x14ac:dyDescent="0.3">
      <c r="A10" s="109" t="s">
        <v>22</v>
      </c>
      <c r="B10" s="110">
        <v>662078.99035895779</v>
      </c>
      <c r="C10" s="111">
        <v>31.706907272338867</v>
      </c>
      <c r="D10" s="111">
        <v>68.2930908203125</v>
      </c>
      <c r="E10" s="110">
        <v>600050.09306569339</v>
      </c>
      <c r="F10" s="111">
        <v>32.694633483886719</v>
      </c>
      <c r="G10" s="111">
        <v>67.305366516113281</v>
      </c>
      <c r="H10" s="110">
        <v>62028.897293267415</v>
      </c>
      <c r="I10" s="111">
        <v>22.151939392089844</v>
      </c>
      <c r="J10" s="111">
        <v>77.848060607910156</v>
      </c>
    </row>
    <row r="11" spans="1:10" x14ac:dyDescent="0.3">
      <c r="A11" s="109" t="s">
        <v>23</v>
      </c>
      <c r="B11" s="110">
        <v>424364.23536673893</v>
      </c>
      <c r="C11" s="111">
        <v>34.555595397949219</v>
      </c>
      <c r="D11" s="111">
        <v>65.444404602050781</v>
      </c>
      <c r="E11" s="110">
        <v>211421.47771441625</v>
      </c>
      <c r="F11" s="111">
        <v>34.560817718505859</v>
      </c>
      <c r="G11" s="111">
        <v>65.439178466796875</v>
      </c>
      <c r="H11" s="110">
        <v>212942.75765232145</v>
      </c>
      <c r="I11" s="111">
        <v>34.550411224365234</v>
      </c>
      <c r="J11" s="111">
        <v>65.449592590332031</v>
      </c>
    </row>
    <row r="12" spans="1:10" x14ac:dyDescent="0.3">
      <c r="A12" s="109" t="s">
        <v>24</v>
      </c>
      <c r="B12" s="110">
        <v>1472811.878200178</v>
      </c>
      <c r="C12" s="111">
        <v>30.764385223388672</v>
      </c>
      <c r="D12" s="111">
        <v>69.235618591308594</v>
      </c>
      <c r="E12" s="110">
        <v>1463679.8196997608</v>
      </c>
      <c r="F12" s="111">
        <v>30.844757080078125</v>
      </c>
      <c r="G12" s="111">
        <v>69.155242919921875</v>
      </c>
      <c r="H12" s="110">
        <v>9132.0585004220138</v>
      </c>
      <c r="I12" s="111">
        <v>17.88238525390625</v>
      </c>
      <c r="J12" s="111">
        <v>82.11761474609375</v>
      </c>
    </row>
    <row r="13" spans="1:10" x14ac:dyDescent="0.3">
      <c r="A13" s="109" t="s">
        <v>25</v>
      </c>
      <c r="B13" s="110">
        <v>192784.24694122365</v>
      </c>
      <c r="C13" s="111">
        <v>11.097043037414551</v>
      </c>
      <c r="D13" s="111">
        <v>88.9029541015625</v>
      </c>
      <c r="E13" s="110">
        <v>148625.29027702723</v>
      </c>
      <c r="F13" s="111">
        <v>11.681588172912598</v>
      </c>
      <c r="G13" s="111">
        <v>88.318412780761719</v>
      </c>
      <c r="H13" s="110">
        <v>44158.956664196208</v>
      </c>
      <c r="I13" s="111">
        <v>9.1296453475952148</v>
      </c>
      <c r="J13" s="111">
        <v>90.870353698730469</v>
      </c>
    </row>
    <row r="14" spans="1:10" x14ac:dyDescent="0.3">
      <c r="A14" s="109" t="s">
        <v>26</v>
      </c>
      <c r="B14" s="110">
        <v>567781.02074530092</v>
      </c>
      <c r="C14" s="111">
        <v>53.2398681640625</v>
      </c>
      <c r="D14" s="111">
        <v>46.7601318359375</v>
      </c>
      <c r="E14" s="110">
        <v>563192.22083792661</v>
      </c>
      <c r="F14" s="111">
        <v>53.257591247558594</v>
      </c>
      <c r="G14" s="111">
        <v>46.742408752441406</v>
      </c>
      <c r="H14" s="110">
        <v>4588.7999073728533</v>
      </c>
      <c r="I14" s="111">
        <v>51.064785003662109</v>
      </c>
      <c r="J14" s="111">
        <v>48.935214996337891</v>
      </c>
    </row>
    <row r="15" spans="1:10" x14ac:dyDescent="0.3">
      <c r="A15" s="109" t="s">
        <v>27</v>
      </c>
      <c r="B15" s="110">
        <v>906959.89655497053</v>
      </c>
      <c r="C15" s="111">
        <v>19.322864532470703</v>
      </c>
      <c r="D15" s="111">
        <v>80.677139282226563</v>
      </c>
      <c r="E15" s="110">
        <v>488768.50478323468</v>
      </c>
      <c r="F15" s="111">
        <v>19.206914901733398</v>
      </c>
      <c r="G15" s="111">
        <v>80.793083190917969</v>
      </c>
      <c r="H15" s="110">
        <v>418191.39177181991</v>
      </c>
      <c r="I15" s="111">
        <v>19.458381652832031</v>
      </c>
      <c r="J15" s="111">
        <v>80.541618347167969</v>
      </c>
    </row>
    <row r="16" spans="1:10" x14ac:dyDescent="0.3">
      <c r="A16" s="109" t="s">
        <v>28</v>
      </c>
      <c r="B16" s="110">
        <v>815183.40432917257</v>
      </c>
      <c r="C16" s="111">
        <v>14.155413627624512</v>
      </c>
      <c r="D16" s="111">
        <v>85.844589233398438</v>
      </c>
      <c r="E16" s="110">
        <v>468514.06780970906</v>
      </c>
      <c r="F16" s="111">
        <v>17.604726791381836</v>
      </c>
      <c r="G16" s="111">
        <v>82.395271301269531</v>
      </c>
      <c r="H16" s="110">
        <v>346669.33651949593</v>
      </c>
      <c r="I16" s="111">
        <v>9.4937629699707031</v>
      </c>
      <c r="J16" s="111">
        <v>90.506240844726563</v>
      </c>
    </row>
    <row r="17" spans="1:10" x14ac:dyDescent="0.3">
      <c r="A17" s="109" t="s">
        <v>29</v>
      </c>
      <c r="B17" s="110">
        <v>862616.72236234928</v>
      </c>
      <c r="C17" s="111">
        <v>48.695262908935547</v>
      </c>
      <c r="D17" s="111">
        <v>51.304737091064453</v>
      </c>
      <c r="E17" s="110">
        <v>853569.7026046355</v>
      </c>
      <c r="F17" s="111">
        <v>48.711696624755859</v>
      </c>
      <c r="G17" s="111">
        <v>51.288303375244141</v>
      </c>
      <c r="H17" s="110">
        <v>9047.0197577162762</v>
      </c>
      <c r="I17" s="111">
        <v>47.144771575927734</v>
      </c>
      <c r="J17" s="111">
        <v>52.855228424072266</v>
      </c>
    </row>
    <row r="18" spans="1:10" x14ac:dyDescent="0.3">
      <c r="A18" s="109" t="s">
        <v>30</v>
      </c>
      <c r="B18" s="110">
        <v>403938.6421375082</v>
      </c>
      <c r="C18" s="111">
        <v>16.577722549438477</v>
      </c>
      <c r="D18" s="111">
        <v>83.422279357910156</v>
      </c>
      <c r="E18" s="110">
        <v>288156.40139092039</v>
      </c>
      <c r="F18" s="111">
        <v>17.810392379760742</v>
      </c>
      <c r="G18" s="111">
        <v>82.189605712890625</v>
      </c>
      <c r="H18" s="110">
        <v>115782.24074659206</v>
      </c>
      <c r="I18" s="111">
        <v>13.509878158569336</v>
      </c>
      <c r="J18" s="111">
        <v>86.490119934082031</v>
      </c>
    </row>
    <row r="19" spans="1:10" x14ac:dyDescent="0.3">
      <c r="A19" s="109" t="s">
        <v>31</v>
      </c>
      <c r="B19" s="110">
        <v>550575.8311870218</v>
      </c>
      <c r="C19" s="111">
        <v>25.181346893310547</v>
      </c>
      <c r="D19" s="111">
        <v>74.818649291992188</v>
      </c>
      <c r="E19" s="110">
        <v>545140.46014670609</v>
      </c>
      <c r="F19" s="111">
        <v>25.067195892333984</v>
      </c>
      <c r="G19" s="111">
        <v>74.93280029296875</v>
      </c>
      <c r="H19" s="110">
        <v>5435.3710403146779</v>
      </c>
      <c r="I19" s="111">
        <v>36.630069732666016</v>
      </c>
      <c r="J19" s="111">
        <v>63.369930267333984</v>
      </c>
    </row>
    <row r="20" spans="1:10" x14ac:dyDescent="0.3">
      <c r="B20" s="110"/>
      <c r="C20" s="111"/>
      <c r="D20" s="111"/>
      <c r="E20" s="110"/>
      <c r="F20" s="111"/>
      <c r="G20" s="111"/>
      <c r="H20" s="110"/>
      <c r="I20" s="111"/>
      <c r="J20" s="111"/>
    </row>
    <row r="21" spans="1:10" s="6" customFormat="1" ht="15" thickBot="1" x14ac:dyDescent="0.35">
      <c r="A21" s="113" t="s">
        <v>32</v>
      </c>
      <c r="B21" s="114">
        <f>SUM(B6:B20)</f>
        <v>9047263.8266344052</v>
      </c>
      <c r="C21" s="115">
        <v>29.124753952026367</v>
      </c>
      <c r="D21" s="115">
        <v>70.875244140625</v>
      </c>
      <c r="E21" s="114">
        <v>7150636.3892479204</v>
      </c>
      <c r="F21" s="115">
        <v>32.667037963867188</v>
      </c>
      <c r="G21" s="115">
        <v>67.332962036132813</v>
      </c>
      <c r="H21" s="114">
        <v>1896627.4373839891</v>
      </c>
      <c r="I21" s="115">
        <v>15.769693374633789</v>
      </c>
      <c r="J21" s="115">
        <v>84.230308532714844</v>
      </c>
    </row>
  </sheetData>
  <mergeCells count="4">
    <mergeCell ref="A4:A5"/>
    <mergeCell ref="B4:D4"/>
    <mergeCell ref="E4:G4"/>
    <mergeCell ref="H4:J4"/>
  </mergeCells>
  <pageMargins left="0.7" right="0.7" top="0.75" bottom="0.75" header="0.3" footer="0.3"/>
  <pageSetup scale="115" orientation="landscape" r:id="rId1"/>
  <headerFooter>
    <oddFooter>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F5A46-DE69-45AC-8DFA-8429B45C0E49}">
  <dimension ref="A3:J21"/>
  <sheetViews>
    <sheetView view="pageBreakPreview" zoomScaleNormal="130" zoomScaleSheetLayoutView="100" workbookViewId="0">
      <pane xSplit="1" ySplit="5" topLeftCell="B6" activePane="bottomRight" state="frozen"/>
      <selection activeCell="E12" sqref="E12"/>
      <selection pane="topRight" activeCell="E12" sqref="E12"/>
      <selection pane="bottomLeft" activeCell="E12" sqref="E12"/>
      <selection pane="bottomRight" activeCell="E12" sqref="E12"/>
    </sheetView>
  </sheetViews>
  <sheetFormatPr defaultRowHeight="14.4" x14ac:dyDescent="0.3"/>
  <cols>
    <col min="1" max="1" width="13.21875" style="112" customWidth="1"/>
    <col min="2" max="2" width="11" style="112" bestFit="1" customWidth="1"/>
    <col min="3" max="3" width="7.44140625" style="112" bestFit="1" customWidth="1"/>
    <col min="4" max="4" width="9.5546875" style="112" bestFit="1" customWidth="1"/>
    <col min="5" max="5" width="10.21875" style="112" bestFit="1" customWidth="1"/>
    <col min="6" max="6" width="7.44140625" style="112" bestFit="1" customWidth="1"/>
    <col min="7" max="7" width="9.5546875" style="112" bestFit="1" customWidth="1"/>
    <col min="8" max="8" width="10" style="112" bestFit="1" customWidth="1"/>
    <col min="9" max="9" width="7.44140625" style="112" bestFit="1" customWidth="1"/>
    <col min="10" max="10" width="9.5546875" style="112" bestFit="1" customWidth="1"/>
  </cols>
  <sheetData>
    <row r="3" spans="1:10" ht="15" thickBot="1" x14ac:dyDescent="0.35">
      <c r="A3" s="105" t="s">
        <v>230</v>
      </c>
      <c r="B3" s="105"/>
      <c r="C3" s="105"/>
      <c r="D3" s="105"/>
      <c r="E3" s="106"/>
      <c r="F3" s="106"/>
      <c r="G3" s="106"/>
      <c r="H3" s="106"/>
      <c r="I3" s="106"/>
      <c r="J3" s="106"/>
    </row>
    <row r="4" spans="1:10" ht="23.25" customHeight="1" thickTop="1" thickBot="1" x14ac:dyDescent="0.35">
      <c r="A4" s="106"/>
      <c r="B4" s="331" t="s">
        <v>231</v>
      </c>
      <c r="C4" s="331"/>
      <c r="D4" s="331"/>
      <c r="E4" s="332" t="s">
        <v>8</v>
      </c>
      <c r="F4" s="333"/>
      <c r="G4" s="334"/>
      <c r="H4" s="332" t="s">
        <v>232</v>
      </c>
      <c r="I4" s="333"/>
      <c r="J4" s="334"/>
    </row>
    <row r="5" spans="1:10" ht="27" thickBot="1" x14ac:dyDescent="0.35">
      <c r="A5" s="116" t="s">
        <v>191</v>
      </c>
      <c r="B5" s="107" t="s">
        <v>224</v>
      </c>
      <c r="C5" s="108" t="s">
        <v>233</v>
      </c>
      <c r="D5" s="107" t="s">
        <v>234</v>
      </c>
      <c r="E5" s="107" t="s">
        <v>224</v>
      </c>
      <c r="F5" s="108" t="s">
        <v>233</v>
      </c>
      <c r="G5" s="107" t="s">
        <v>234</v>
      </c>
      <c r="H5" s="107" t="s">
        <v>224</v>
      </c>
      <c r="I5" s="108" t="s">
        <v>233</v>
      </c>
      <c r="J5" s="107" t="s">
        <v>234</v>
      </c>
    </row>
    <row r="6" spans="1:10" x14ac:dyDescent="0.3">
      <c r="A6" s="109" t="s">
        <v>17</v>
      </c>
      <c r="B6" s="110">
        <v>589678.46487936412</v>
      </c>
      <c r="C6" s="111">
        <v>50.365119934082031</v>
      </c>
      <c r="D6" s="111">
        <v>49.634880065917969</v>
      </c>
      <c r="E6" s="110">
        <v>579471.10750694503</v>
      </c>
      <c r="F6" s="111">
        <v>50.711029052734375</v>
      </c>
      <c r="G6" s="111">
        <v>49.288970947265625</v>
      </c>
      <c r="H6" s="110">
        <v>10207.357372417124</v>
      </c>
      <c r="I6" s="111">
        <v>30.727848052978516</v>
      </c>
      <c r="J6" s="111">
        <v>69.27215576171875</v>
      </c>
    </row>
    <row r="7" spans="1:10" x14ac:dyDescent="0.3">
      <c r="A7" s="109" t="s">
        <v>19</v>
      </c>
      <c r="B7" s="110">
        <v>1016513.6350126329</v>
      </c>
      <c r="C7" s="111">
        <v>10.236300468444824</v>
      </c>
      <c r="D7" s="111">
        <v>89.763702392578125</v>
      </c>
      <c r="E7" s="110">
        <v>425059.77813659632</v>
      </c>
      <c r="F7" s="111">
        <v>12.61989688873291</v>
      </c>
      <c r="G7" s="111">
        <v>87.380104064941406</v>
      </c>
      <c r="H7" s="110">
        <v>591453.85687604267</v>
      </c>
      <c r="I7" s="111">
        <v>8.5232830047607422</v>
      </c>
      <c r="J7" s="111">
        <v>91.476715087890625</v>
      </c>
    </row>
    <row r="8" spans="1:10" x14ac:dyDescent="0.3">
      <c r="A8" s="109" t="s">
        <v>20</v>
      </c>
      <c r="B8" s="110">
        <v>309189.84943125414</v>
      </c>
      <c r="C8" s="111">
        <v>40.408710479736328</v>
      </c>
      <c r="D8" s="111">
        <v>59.591289520263672</v>
      </c>
      <c r="E8" s="110">
        <v>300165.69959336531</v>
      </c>
      <c r="F8" s="111">
        <v>40.833248138427734</v>
      </c>
      <c r="G8" s="111">
        <v>59.166751861572266</v>
      </c>
      <c r="H8" s="110">
        <v>9024.1498378886554</v>
      </c>
      <c r="I8" s="111">
        <v>26.287479400634766</v>
      </c>
      <c r="J8" s="111">
        <v>73.7125244140625</v>
      </c>
    </row>
    <row r="9" spans="1:10" x14ac:dyDescent="0.3">
      <c r="A9" s="109" t="s">
        <v>21</v>
      </c>
      <c r="B9" s="110">
        <v>272787.00912773336</v>
      </c>
      <c r="C9" s="111">
        <v>21.759830474853516</v>
      </c>
      <c r="D9" s="111">
        <v>78.24017333984375</v>
      </c>
      <c r="E9" s="110">
        <v>214821.76568332122</v>
      </c>
      <c r="F9" s="111">
        <v>22.199880599975586</v>
      </c>
      <c r="G9" s="111">
        <v>77.800117492675781</v>
      </c>
      <c r="H9" s="110">
        <v>57965.243444413267</v>
      </c>
      <c r="I9" s="111">
        <v>20.12898063659668</v>
      </c>
      <c r="J9" s="111">
        <v>79.871017456054688</v>
      </c>
    </row>
    <row r="10" spans="1:10" x14ac:dyDescent="0.3">
      <c r="A10" s="109" t="s">
        <v>22</v>
      </c>
      <c r="B10" s="110">
        <v>662078.99035895779</v>
      </c>
      <c r="C10" s="111">
        <v>31.706907272338867</v>
      </c>
      <c r="D10" s="111">
        <v>68.2930908203125</v>
      </c>
      <c r="E10" s="110">
        <v>600050.09306569339</v>
      </c>
      <c r="F10" s="111">
        <v>32.694633483886719</v>
      </c>
      <c r="G10" s="111">
        <v>67.305366516113281</v>
      </c>
      <c r="H10" s="110">
        <v>62028.897293267415</v>
      </c>
      <c r="I10" s="111">
        <v>22.151939392089844</v>
      </c>
      <c r="J10" s="111">
        <v>77.848060607910156</v>
      </c>
    </row>
    <row r="11" spans="1:10" x14ac:dyDescent="0.3">
      <c r="A11" s="109" t="s">
        <v>23</v>
      </c>
      <c r="B11" s="110">
        <v>424364.23536673893</v>
      </c>
      <c r="C11" s="111">
        <v>34.555595397949219</v>
      </c>
      <c r="D11" s="111">
        <v>65.444404602050781</v>
      </c>
      <c r="E11" s="110">
        <v>211421.47771441625</v>
      </c>
      <c r="F11" s="111">
        <v>34.560817718505859</v>
      </c>
      <c r="G11" s="111">
        <v>65.439178466796875</v>
      </c>
      <c r="H11" s="110">
        <v>212942.75765232145</v>
      </c>
      <c r="I11" s="111">
        <v>34.550411224365234</v>
      </c>
      <c r="J11" s="111">
        <v>65.449592590332031</v>
      </c>
    </row>
    <row r="12" spans="1:10" x14ac:dyDescent="0.3">
      <c r="A12" s="109" t="s">
        <v>24</v>
      </c>
      <c r="B12" s="110">
        <v>1472811.878200178</v>
      </c>
      <c r="C12" s="111">
        <v>30.764385223388672</v>
      </c>
      <c r="D12" s="111">
        <v>69.235618591308594</v>
      </c>
      <c r="E12" s="110">
        <v>1463679.8196997608</v>
      </c>
      <c r="F12" s="111">
        <v>30.844757080078125</v>
      </c>
      <c r="G12" s="111">
        <v>69.155242919921875</v>
      </c>
      <c r="H12" s="110">
        <v>9132.0585004220138</v>
      </c>
      <c r="I12" s="111">
        <v>17.88238525390625</v>
      </c>
      <c r="J12" s="111">
        <v>82.11761474609375</v>
      </c>
    </row>
    <row r="13" spans="1:10" x14ac:dyDescent="0.3">
      <c r="A13" s="109" t="s">
        <v>25</v>
      </c>
      <c r="B13" s="110">
        <v>192784.24694122365</v>
      </c>
      <c r="C13" s="111">
        <v>11.097043037414551</v>
      </c>
      <c r="D13" s="111">
        <v>88.9029541015625</v>
      </c>
      <c r="E13" s="110">
        <v>148625.29027702723</v>
      </c>
      <c r="F13" s="111">
        <v>11.681588172912598</v>
      </c>
      <c r="G13" s="111">
        <v>88.318412780761719</v>
      </c>
      <c r="H13" s="110">
        <v>44158.956664196208</v>
      </c>
      <c r="I13" s="111">
        <v>9.1296453475952148</v>
      </c>
      <c r="J13" s="111">
        <v>90.870353698730469</v>
      </c>
    </row>
    <row r="14" spans="1:10" x14ac:dyDescent="0.3">
      <c r="A14" s="109" t="s">
        <v>26</v>
      </c>
      <c r="B14" s="110">
        <v>567781.02074530092</v>
      </c>
      <c r="C14" s="111">
        <v>53.2398681640625</v>
      </c>
      <c r="D14" s="111">
        <v>46.7601318359375</v>
      </c>
      <c r="E14" s="110">
        <v>563192.22083792661</v>
      </c>
      <c r="F14" s="111">
        <v>53.257591247558594</v>
      </c>
      <c r="G14" s="111">
        <v>46.742408752441406</v>
      </c>
      <c r="H14" s="110">
        <v>4588.7999073728533</v>
      </c>
      <c r="I14" s="111">
        <v>51.064785003662109</v>
      </c>
      <c r="J14" s="111">
        <v>48.935214996337891</v>
      </c>
    </row>
    <row r="15" spans="1:10" x14ac:dyDescent="0.3">
      <c r="A15" s="109" t="s">
        <v>27</v>
      </c>
      <c r="B15" s="110">
        <v>906959.89655497053</v>
      </c>
      <c r="C15" s="111">
        <v>19.322864532470703</v>
      </c>
      <c r="D15" s="111">
        <v>80.677139282226563</v>
      </c>
      <c r="E15" s="110">
        <v>488768.50478323468</v>
      </c>
      <c r="F15" s="111">
        <v>19.206914901733398</v>
      </c>
      <c r="G15" s="111">
        <v>80.793083190917969</v>
      </c>
      <c r="H15" s="110">
        <v>418191.39177181991</v>
      </c>
      <c r="I15" s="111">
        <v>19.458381652832031</v>
      </c>
      <c r="J15" s="111">
        <v>80.541618347167969</v>
      </c>
    </row>
    <row r="16" spans="1:10" x14ac:dyDescent="0.3">
      <c r="A16" s="109" t="s">
        <v>28</v>
      </c>
      <c r="B16" s="110">
        <v>815183.40432917257</v>
      </c>
      <c r="C16" s="111">
        <v>14.155413627624512</v>
      </c>
      <c r="D16" s="111">
        <v>85.844589233398438</v>
      </c>
      <c r="E16" s="110">
        <v>468514.06780970906</v>
      </c>
      <c r="F16" s="111">
        <v>17.604726791381836</v>
      </c>
      <c r="G16" s="111">
        <v>82.395271301269531</v>
      </c>
      <c r="H16" s="110">
        <v>346669.33651949593</v>
      </c>
      <c r="I16" s="111">
        <v>9.4937629699707031</v>
      </c>
      <c r="J16" s="111">
        <v>90.506240844726563</v>
      </c>
    </row>
    <row r="17" spans="1:10" x14ac:dyDescent="0.3">
      <c r="A17" s="109" t="s">
        <v>29</v>
      </c>
      <c r="B17" s="110">
        <v>862616.72236234928</v>
      </c>
      <c r="C17" s="111">
        <v>48.695262908935547</v>
      </c>
      <c r="D17" s="111">
        <v>51.304737091064453</v>
      </c>
      <c r="E17" s="110">
        <v>853569.7026046355</v>
      </c>
      <c r="F17" s="111">
        <v>48.711696624755859</v>
      </c>
      <c r="G17" s="111">
        <v>51.288303375244141</v>
      </c>
      <c r="H17" s="110">
        <v>9047.0197577162762</v>
      </c>
      <c r="I17" s="111">
        <v>47.144771575927734</v>
      </c>
      <c r="J17" s="111">
        <v>52.855228424072266</v>
      </c>
    </row>
    <row r="18" spans="1:10" x14ac:dyDescent="0.3">
      <c r="A18" s="109" t="s">
        <v>30</v>
      </c>
      <c r="B18" s="110">
        <v>403938.6421375082</v>
      </c>
      <c r="C18" s="111">
        <v>16.577722549438477</v>
      </c>
      <c r="D18" s="111">
        <v>83.422279357910156</v>
      </c>
      <c r="E18" s="110">
        <v>288156.40139092039</v>
      </c>
      <c r="F18" s="111">
        <v>17.810392379760742</v>
      </c>
      <c r="G18" s="111">
        <v>82.189605712890625</v>
      </c>
      <c r="H18" s="110">
        <v>115782.24074659206</v>
      </c>
      <c r="I18" s="111">
        <v>13.509878158569336</v>
      </c>
      <c r="J18" s="111">
        <v>86.490119934082031</v>
      </c>
    </row>
    <row r="19" spans="1:10" x14ac:dyDescent="0.3">
      <c r="A19" s="109" t="s">
        <v>31</v>
      </c>
      <c r="B19" s="110">
        <v>550575.8311870218</v>
      </c>
      <c r="C19" s="111">
        <v>25.181346893310547</v>
      </c>
      <c r="D19" s="111">
        <v>74.818649291992188</v>
      </c>
      <c r="E19" s="110">
        <v>545140.46014670609</v>
      </c>
      <c r="F19" s="111">
        <v>25.067195892333984</v>
      </c>
      <c r="G19" s="111">
        <v>74.93280029296875</v>
      </c>
      <c r="H19" s="110">
        <v>5435.3710403146779</v>
      </c>
      <c r="I19" s="111">
        <v>36.630069732666016</v>
      </c>
      <c r="J19" s="111">
        <v>63.369930267333984</v>
      </c>
    </row>
    <row r="20" spans="1:10" x14ac:dyDescent="0.3">
      <c r="B20" s="110"/>
      <c r="C20" s="111"/>
      <c r="D20" s="111"/>
      <c r="E20" s="110"/>
      <c r="F20" s="111"/>
      <c r="G20" s="111"/>
      <c r="H20" s="110"/>
      <c r="I20" s="111"/>
      <c r="J20" s="111"/>
    </row>
    <row r="21" spans="1:10" s="6" customFormat="1" ht="15" thickBot="1" x14ac:dyDescent="0.35">
      <c r="A21" s="113" t="s">
        <v>32</v>
      </c>
      <c r="B21" s="114">
        <f>SUM(B6:B20)</f>
        <v>9047263.8266344052</v>
      </c>
      <c r="C21" s="115">
        <v>29.124753952026367</v>
      </c>
      <c r="D21" s="115">
        <v>70.875244140625</v>
      </c>
      <c r="E21" s="114">
        <v>7150636.3892479204</v>
      </c>
      <c r="F21" s="115">
        <v>32.667037963867188</v>
      </c>
      <c r="G21" s="115">
        <v>67.332962036132813</v>
      </c>
      <c r="H21" s="114">
        <v>1896627.4373839891</v>
      </c>
      <c r="I21" s="115">
        <v>15.769693374633789</v>
      </c>
      <c r="J21" s="115">
        <v>84.230308532714844</v>
      </c>
    </row>
  </sheetData>
  <mergeCells count="3">
    <mergeCell ref="B4:D4"/>
    <mergeCell ref="E4:G4"/>
    <mergeCell ref="H4:J4"/>
  </mergeCells>
  <pageMargins left="0.7" right="0.7" top="0.75" bottom="0.75" header="0.3" footer="0.3"/>
  <pageSetup scale="115" orientation="landscape" r:id="rId1"/>
  <headerFooter>
    <oddFooter>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BC24E-F984-42F2-960A-97B701876F4B}">
  <dimension ref="A3:J12"/>
  <sheetViews>
    <sheetView view="pageBreakPreview" zoomScaleNormal="130" zoomScaleSheetLayoutView="100" workbookViewId="0">
      <pane xSplit="1" ySplit="5" topLeftCell="B6" activePane="bottomRight" state="frozen"/>
      <selection activeCell="E12" sqref="E12"/>
      <selection pane="topRight" activeCell="E12" sqref="E12"/>
      <selection pane="bottomLeft" activeCell="E12" sqref="E12"/>
      <selection pane="bottomRight" activeCell="E12" sqref="E12"/>
    </sheetView>
  </sheetViews>
  <sheetFormatPr defaultRowHeight="14.4" x14ac:dyDescent="0.3"/>
  <cols>
    <col min="1" max="1" width="13.21875" style="112" customWidth="1"/>
    <col min="2" max="2" width="11" style="112" bestFit="1" customWidth="1"/>
    <col min="3" max="3" width="7.44140625" style="112" bestFit="1" customWidth="1"/>
    <col min="4" max="4" width="9.5546875" style="112" bestFit="1" customWidth="1"/>
    <col min="5" max="5" width="10.21875" style="112" bestFit="1" customWidth="1"/>
    <col min="6" max="6" width="7.44140625" style="112" bestFit="1" customWidth="1"/>
    <col min="7" max="7" width="9.5546875" style="112" bestFit="1" customWidth="1"/>
    <col min="8" max="8" width="10" style="112" bestFit="1" customWidth="1"/>
    <col min="9" max="9" width="7.44140625" style="112" bestFit="1" customWidth="1"/>
    <col min="10" max="10" width="9.5546875" style="112" bestFit="1" customWidth="1"/>
  </cols>
  <sheetData>
    <row r="3" spans="1:10" ht="15" thickBot="1" x14ac:dyDescent="0.35">
      <c r="A3" s="105" t="s">
        <v>235</v>
      </c>
      <c r="B3" s="105"/>
      <c r="C3" s="105"/>
      <c r="D3" s="105"/>
      <c r="E3" s="106"/>
      <c r="F3" s="106"/>
      <c r="G3" s="106"/>
      <c r="H3" s="106"/>
      <c r="I3" s="106"/>
      <c r="J3" s="106"/>
    </row>
    <row r="4" spans="1:10" ht="23.25" customHeight="1" thickTop="1" thickBot="1" x14ac:dyDescent="0.35">
      <c r="A4" s="329" t="s">
        <v>34</v>
      </c>
      <c r="B4" s="331" t="s">
        <v>231</v>
      </c>
      <c r="C4" s="331"/>
      <c r="D4" s="331"/>
      <c r="E4" s="332" t="s">
        <v>8</v>
      </c>
      <c r="F4" s="333"/>
      <c r="G4" s="334"/>
      <c r="H4" s="332" t="s">
        <v>232</v>
      </c>
      <c r="I4" s="333"/>
      <c r="J4" s="334"/>
    </row>
    <row r="5" spans="1:10" ht="27" thickBot="1" x14ac:dyDescent="0.35">
      <c r="A5" s="330"/>
      <c r="B5" s="107" t="s">
        <v>224</v>
      </c>
      <c r="C5" s="108" t="s">
        <v>233</v>
      </c>
      <c r="D5" s="107" t="s">
        <v>234</v>
      </c>
      <c r="E5" s="107" t="s">
        <v>224</v>
      </c>
      <c r="F5" s="108" t="s">
        <v>233</v>
      </c>
      <c r="G5" s="107" t="s">
        <v>234</v>
      </c>
      <c r="H5" s="107" t="s">
        <v>224</v>
      </c>
      <c r="I5" s="108" t="s">
        <v>233</v>
      </c>
      <c r="J5" s="107" t="s">
        <v>234</v>
      </c>
    </row>
    <row r="6" spans="1:10" x14ac:dyDescent="0.3">
      <c r="A6" s="109" t="s">
        <v>119</v>
      </c>
      <c r="B6" s="110">
        <v>1722143.3008840724</v>
      </c>
      <c r="C6" s="111">
        <v>16.8768310546875</v>
      </c>
      <c r="D6" s="111">
        <v>83.1231689453125</v>
      </c>
      <c r="E6" s="110">
        <v>957282.57259282726</v>
      </c>
      <c r="F6" s="111">
        <v>18.422769546508789</v>
      </c>
      <c r="G6" s="111">
        <v>81.577232360839844</v>
      </c>
      <c r="H6" s="110">
        <v>764860.72829130047</v>
      </c>
      <c r="I6" s="111">
        <v>14.941967964172363</v>
      </c>
      <c r="J6" s="111">
        <v>85.058029174804688</v>
      </c>
    </row>
    <row r="7" spans="1:10" x14ac:dyDescent="0.3">
      <c r="A7" s="109" t="s">
        <v>59</v>
      </c>
      <c r="B7" s="110">
        <v>2258249.7975191069</v>
      </c>
      <c r="C7" s="111">
        <v>39.922927856445313</v>
      </c>
      <c r="D7" s="111">
        <v>60.077072143554688</v>
      </c>
      <c r="E7" s="110">
        <v>1965206.9729778387</v>
      </c>
      <c r="F7" s="111">
        <v>41.095355987548828</v>
      </c>
      <c r="G7" s="111">
        <v>58.904644012451172</v>
      </c>
      <c r="H7" s="110">
        <v>293042.824541195</v>
      </c>
      <c r="I7" s="111">
        <v>32.060371398925781</v>
      </c>
      <c r="J7" s="111">
        <v>67.939628601074219</v>
      </c>
    </row>
    <row r="8" spans="1:10" x14ac:dyDescent="0.3">
      <c r="A8" s="109" t="s">
        <v>37</v>
      </c>
      <c r="B8" s="110">
        <v>1708035.3168117923</v>
      </c>
      <c r="C8" s="111">
        <v>43.202888488769531</v>
      </c>
      <c r="D8" s="111">
        <v>56.797111511230469</v>
      </c>
      <c r="E8" s="110">
        <v>1687803.7884916945</v>
      </c>
      <c r="F8" s="111">
        <v>43.278125762939453</v>
      </c>
      <c r="G8" s="111">
        <v>56.721874237060547</v>
      </c>
      <c r="H8" s="110">
        <v>20231.528320104659</v>
      </c>
      <c r="I8" s="111">
        <v>36.926239013671875</v>
      </c>
      <c r="J8" s="111">
        <v>63.073760986328125</v>
      </c>
    </row>
    <row r="9" spans="1:10" x14ac:dyDescent="0.3">
      <c r="A9" s="109" t="s">
        <v>46</v>
      </c>
      <c r="B9" s="110">
        <v>1886023.5332191316</v>
      </c>
      <c r="C9" s="111">
        <v>13.349173545837402</v>
      </c>
      <c r="D9" s="111">
        <v>86.650825500488281</v>
      </c>
      <c r="E9" s="110">
        <v>1076663.2354878881</v>
      </c>
      <c r="F9" s="111">
        <v>15.790996551513672</v>
      </c>
      <c r="G9" s="111">
        <v>84.208999633789063</v>
      </c>
      <c r="H9" s="110">
        <v>809360.29773124517</v>
      </c>
      <c r="I9" s="111">
        <v>10.100902557373047</v>
      </c>
      <c r="J9" s="111">
        <v>89.899101257324219</v>
      </c>
    </row>
    <row r="10" spans="1:10" x14ac:dyDescent="0.3">
      <c r="A10" s="109" t="s">
        <v>24</v>
      </c>
      <c r="B10" s="110">
        <v>1472811.8782001929</v>
      </c>
      <c r="C10" s="111">
        <v>30.764385223388672</v>
      </c>
      <c r="D10" s="111">
        <v>69.235618591308594</v>
      </c>
      <c r="E10" s="110">
        <v>1463679.8196997694</v>
      </c>
      <c r="F10" s="111">
        <v>30.844757080078125</v>
      </c>
      <c r="G10" s="111">
        <v>69.155242919921875</v>
      </c>
      <c r="H10" s="110">
        <v>9132.0585004220065</v>
      </c>
      <c r="I10" s="111">
        <v>17.88238525390625</v>
      </c>
      <c r="J10" s="111">
        <v>82.11761474609375</v>
      </c>
    </row>
    <row r="11" spans="1:10" x14ac:dyDescent="0.3">
      <c r="B11" s="110"/>
      <c r="C11" s="111"/>
      <c r="D11" s="111"/>
      <c r="E11" s="110"/>
      <c r="F11" s="111"/>
      <c r="G11" s="111"/>
      <c r="H11" s="110"/>
      <c r="I11" s="111"/>
      <c r="J11" s="111"/>
    </row>
    <row r="12" spans="1:10" s="6" customFormat="1" ht="15" thickBot="1" x14ac:dyDescent="0.35">
      <c r="A12" s="113" t="s">
        <v>32</v>
      </c>
      <c r="B12" s="114">
        <f>SUM(B6:B11)</f>
        <v>9047263.8266342953</v>
      </c>
      <c r="C12" s="115">
        <v>29.124753952026367</v>
      </c>
      <c r="D12" s="115">
        <v>70.875244140625</v>
      </c>
      <c r="E12" s="114">
        <v>7150636.3892479204</v>
      </c>
      <c r="F12" s="115">
        <v>32.667037963867188</v>
      </c>
      <c r="G12" s="115">
        <v>67.332962036132813</v>
      </c>
      <c r="H12" s="114">
        <v>1896627.4373839891</v>
      </c>
      <c r="I12" s="115">
        <v>15.769693374633789</v>
      </c>
      <c r="J12" s="115">
        <v>84.230308532714844</v>
      </c>
    </row>
  </sheetData>
  <mergeCells count="4">
    <mergeCell ref="A4:A5"/>
    <mergeCell ref="B4:D4"/>
    <mergeCell ref="E4:G4"/>
    <mergeCell ref="H4:J4"/>
  </mergeCells>
  <pageMargins left="0.7" right="0.7" top="0.75" bottom="0.75" header="0.3" footer="0.3"/>
  <pageSetup scale="115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C0E02-3690-49A8-96EE-B23FF046C8C3}">
  <dimension ref="A2:P141"/>
  <sheetViews>
    <sheetView view="pageBreakPreview" zoomScale="120" zoomScaleNormal="100" zoomScaleSheetLayoutView="120" workbookViewId="0">
      <pane xSplit="3" ySplit="4" topLeftCell="D127" activePane="bottomRight" state="frozen"/>
      <selection activeCell="E12" sqref="E12"/>
      <selection pane="topRight" activeCell="E12" sqref="E12"/>
      <selection pane="bottomLeft" activeCell="E12" sqref="E12"/>
      <selection pane="bottomRight" activeCell="R9" sqref="R9"/>
    </sheetView>
  </sheetViews>
  <sheetFormatPr defaultRowHeight="14.4" x14ac:dyDescent="0.3"/>
  <cols>
    <col min="1" max="1" width="6.88671875" bestFit="1" customWidth="1"/>
    <col min="2" max="2" width="10.6640625" bestFit="1" customWidth="1"/>
    <col min="3" max="3" width="12" bestFit="1" customWidth="1"/>
    <col min="4" max="4" width="8.33203125" customWidth="1"/>
    <col min="5" max="5" width="9.21875" style="12" customWidth="1"/>
    <col min="6" max="6" width="5.44140625" customWidth="1"/>
    <col min="7" max="7" width="8.109375" bestFit="1" customWidth="1"/>
    <col min="8" max="8" width="7" bestFit="1" customWidth="1"/>
    <col min="9" max="9" width="8.88671875" bestFit="1" customWidth="1"/>
    <col min="10" max="10" width="9" customWidth="1"/>
    <col min="11" max="11" width="5.5546875" customWidth="1"/>
    <col min="12" max="12" width="5.77734375" bestFit="1" customWidth="1"/>
  </cols>
  <sheetData>
    <row r="2" spans="1:16" ht="15" thickBot="1" x14ac:dyDescent="0.35">
      <c r="A2" s="307" t="s">
        <v>33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8"/>
      <c r="N2" s="308"/>
      <c r="O2" s="308"/>
      <c r="P2" s="308"/>
    </row>
    <row r="3" spans="1:16" ht="21" customHeight="1" thickBot="1" x14ac:dyDescent="0.35">
      <c r="A3" s="207"/>
      <c r="B3" s="207"/>
      <c r="C3" s="207"/>
      <c r="D3" s="309" t="s">
        <v>2</v>
      </c>
      <c r="E3" s="309"/>
      <c r="F3" s="199"/>
      <c r="G3" s="310" t="s">
        <v>3</v>
      </c>
      <c r="H3" s="310"/>
      <c r="I3" s="310"/>
      <c r="J3" s="310"/>
      <c r="K3" s="200"/>
      <c r="L3" s="309" t="s">
        <v>4</v>
      </c>
      <c r="M3" s="309"/>
      <c r="N3" s="309"/>
      <c r="O3" s="309"/>
      <c r="P3" s="309"/>
    </row>
    <row r="4" spans="1:16" ht="42" thickTop="1" thickBot="1" x14ac:dyDescent="0.35">
      <c r="A4" s="208" t="s">
        <v>34</v>
      </c>
      <c r="B4" s="208" t="s">
        <v>1</v>
      </c>
      <c r="C4" s="208" t="s">
        <v>35</v>
      </c>
      <c r="D4" s="208" t="s">
        <v>5</v>
      </c>
      <c r="E4" s="209" t="s">
        <v>36</v>
      </c>
      <c r="F4" s="208"/>
      <c r="G4" s="208" t="s">
        <v>8</v>
      </c>
      <c r="H4" s="208" t="s">
        <v>9</v>
      </c>
      <c r="I4" s="208" t="s">
        <v>10</v>
      </c>
      <c r="J4" s="208" t="s">
        <v>11</v>
      </c>
      <c r="K4" s="208"/>
      <c r="L4" s="208" t="s">
        <v>12</v>
      </c>
      <c r="M4" s="208" t="s">
        <v>13</v>
      </c>
      <c r="N4" s="208" t="s">
        <v>14</v>
      </c>
      <c r="O4" s="208" t="s">
        <v>15</v>
      </c>
      <c r="P4" s="208" t="s">
        <v>16</v>
      </c>
    </row>
    <row r="5" spans="1:16" x14ac:dyDescent="0.3">
      <c r="A5" s="202" t="s">
        <v>37</v>
      </c>
      <c r="B5" s="202" t="s">
        <v>17</v>
      </c>
      <c r="C5" s="202" t="s">
        <v>38</v>
      </c>
      <c r="D5" s="95">
        <v>17633.12963944265</v>
      </c>
      <c r="E5" s="97">
        <v>25.391078948974609</v>
      </c>
      <c r="F5" s="96" t="s">
        <v>18</v>
      </c>
      <c r="G5" s="97">
        <v>93.107681274414063</v>
      </c>
      <c r="H5" s="210">
        <v>8.203608512878418</v>
      </c>
      <c r="I5" s="210">
        <v>7.9699840545654297</v>
      </c>
      <c r="J5" s="210">
        <v>0.46724867820739746</v>
      </c>
      <c r="K5" s="96" t="s">
        <v>18</v>
      </c>
      <c r="L5" s="97">
        <v>1.3167457580566406</v>
      </c>
      <c r="M5" s="97">
        <v>1.653516411781311</v>
      </c>
      <c r="N5" s="97">
        <v>6.5121941566467285</v>
      </c>
      <c r="O5" s="97">
        <v>6.2200641632080078</v>
      </c>
      <c r="P5" s="97">
        <v>0.29213026165962219</v>
      </c>
    </row>
    <row r="6" spans="1:16" x14ac:dyDescent="0.3">
      <c r="A6" s="202" t="s">
        <v>37</v>
      </c>
      <c r="B6" s="202" t="s">
        <v>17</v>
      </c>
      <c r="C6" s="202" t="s">
        <v>39</v>
      </c>
      <c r="D6" s="95">
        <v>26098.802367553504</v>
      </c>
      <c r="E6" s="97">
        <v>43.683780670166016</v>
      </c>
      <c r="F6" s="96" t="s">
        <v>18</v>
      </c>
      <c r="G6" s="97">
        <v>99.627029418945313</v>
      </c>
      <c r="H6" s="210">
        <v>1.9852914810180664</v>
      </c>
      <c r="I6" s="210">
        <v>1.1206175088882446</v>
      </c>
      <c r="J6" s="210">
        <v>0.92039221525192261</v>
      </c>
      <c r="K6" s="96" t="s">
        <v>18</v>
      </c>
      <c r="L6" s="97">
        <v>1.9769148826599121</v>
      </c>
      <c r="M6" s="97">
        <v>2.3731732368469238</v>
      </c>
      <c r="N6" s="97">
        <v>5.4105491638183594</v>
      </c>
      <c r="O6" s="97">
        <v>5.3706622123718262</v>
      </c>
      <c r="P6" s="97">
        <v>3.9886821061372757E-2</v>
      </c>
    </row>
    <row r="7" spans="1:16" x14ac:dyDescent="0.3">
      <c r="A7" s="202" t="s">
        <v>37</v>
      </c>
      <c r="B7" s="202" t="s">
        <v>17</v>
      </c>
      <c r="C7" s="202" t="s">
        <v>40</v>
      </c>
      <c r="D7" s="95">
        <v>27859.961424945781</v>
      </c>
      <c r="E7" s="97">
        <v>52.203990936279297</v>
      </c>
      <c r="F7" s="96" t="s">
        <v>18</v>
      </c>
      <c r="G7" s="97">
        <v>97.741188049316406</v>
      </c>
      <c r="H7" s="210">
        <v>0.90688014030456543</v>
      </c>
      <c r="I7" s="210">
        <v>0.64340651035308838</v>
      </c>
      <c r="J7" s="210">
        <v>0.30688494443893433</v>
      </c>
      <c r="K7" s="96" t="s">
        <v>18</v>
      </c>
      <c r="L7" s="97">
        <v>2.1291220188140869</v>
      </c>
      <c r="M7" s="97">
        <v>2.4464747905731201</v>
      </c>
      <c r="N7" s="97">
        <v>4.4379634857177734</v>
      </c>
      <c r="O7" s="97">
        <v>4.4202494621276855</v>
      </c>
      <c r="P7" s="97">
        <v>1.7713924869894981E-2</v>
      </c>
    </row>
    <row r="8" spans="1:16" x14ac:dyDescent="0.3">
      <c r="A8" s="202" t="s">
        <v>37</v>
      </c>
      <c r="B8" s="202" t="s">
        <v>17</v>
      </c>
      <c r="C8" s="202" t="s">
        <v>41</v>
      </c>
      <c r="D8" s="95">
        <v>18026.124901068328</v>
      </c>
      <c r="E8" s="97">
        <v>29.636470794677734</v>
      </c>
      <c r="F8" s="96" t="s">
        <v>18</v>
      </c>
      <c r="G8" s="97">
        <v>99.584251403808594</v>
      </c>
      <c r="H8" s="210">
        <v>0.67740452289581299</v>
      </c>
      <c r="I8" s="210">
        <v>0.55100250244140625</v>
      </c>
      <c r="J8" s="210">
        <v>0.12640203535556793</v>
      </c>
      <c r="K8" s="96" t="s">
        <v>18</v>
      </c>
      <c r="L8" s="97">
        <v>1.3887300491333008</v>
      </c>
      <c r="M8" s="97">
        <v>1.6884863376617432</v>
      </c>
      <c r="N8" s="97">
        <v>5.4741501808166504</v>
      </c>
      <c r="O8" s="97">
        <v>5.4538435935974121</v>
      </c>
      <c r="P8" s="97">
        <v>2.0306508988142014E-2</v>
      </c>
    </row>
    <row r="9" spans="1:16" x14ac:dyDescent="0.3">
      <c r="A9" s="202" t="s">
        <v>37</v>
      </c>
      <c r="B9" s="202" t="s">
        <v>17</v>
      </c>
      <c r="C9" s="202" t="s">
        <v>42</v>
      </c>
      <c r="D9" s="95">
        <v>18659.275009077948</v>
      </c>
      <c r="E9" s="97">
        <v>56.163055419921875</v>
      </c>
      <c r="F9" s="96" t="s">
        <v>18</v>
      </c>
      <c r="G9" s="97">
        <v>97.069465637207031</v>
      </c>
      <c r="H9" s="210">
        <v>0.34658852219581604</v>
      </c>
      <c r="I9" s="210">
        <v>0.23291304707527161</v>
      </c>
      <c r="J9" s="210">
        <v>0.12028046697378159</v>
      </c>
      <c r="K9" s="96" t="s">
        <v>18</v>
      </c>
      <c r="L9" s="97">
        <v>2.1099498271942139</v>
      </c>
      <c r="M9" s="97">
        <v>2.5003461837768555</v>
      </c>
      <c r="N9" s="97">
        <v>4.3480119705200195</v>
      </c>
      <c r="O9" s="97">
        <v>4.3358664512634277</v>
      </c>
      <c r="P9" s="97">
        <v>1.2145444750785828E-2</v>
      </c>
    </row>
    <row r="10" spans="1:16" x14ac:dyDescent="0.3">
      <c r="A10" s="202" t="s">
        <v>37</v>
      </c>
      <c r="B10" s="202" t="s">
        <v>17</v>
      </c>
      <c r="C10" s="202" t="s">
        <v>43</v>
      </c>
      <c r="D10" s="95">
        <v>16999.431268792869</v>
      </c>
      <c r="E10" s="97">
        <v>46.886558532714844</v>
      </c>
      <c r="F10" s="96" t="s">
        <v>18</v>
      </c>
      <c r="G10" s="97">
        <v>93.626136779785156</v>
      </c>
      <c r="H10" s="210">
        <v>0.95628690719604492</v>
      </c>
      <c r="I10" s="210">
        <v>0.67154377698898315</v>
      </c>
      <c r="J10" s="210">
        <v>0.28474310040473938</v>
      </c>
      <c r="K10" s="96" t="s">
        <v>18</v>
      </c>
      <c r="L10" s="97">
        <v>2.4557244777679443</v>
      </c>
      <c r="M10" s="97">
        <v>2.8400924205780029</v>
      </c>
      <c r="N10" s="97">
        <v>5.818516731262207</v>
      </c>
      <c r="O10" s="97">
        <v>5.785740852355957</v>
      </c>
      <c r="P10" s="97">
        <v>3.277544304728508E-2</v>
      </c>
    </row>
    <row r="11" spans="1:16" x14ac:dyDescent="0.3">
      <c r="A11" s="202" t="s">
        <v>37</v>
      </c>
      <c r="B11" s="202" t="s">
        <v>17</v>
      </c>
      <c r="C11" s="202" t="s">
        <v>44</v>
      </c>
      <c r="D11" s="95">
        <v>12732.76340085433</v>
      </c>
      <c r="E11" s="97">
        <v>16.785198211669922</v>
      </c>
      <c r="F11" s="96" t="s">
        <v>18</v>
      </c>
      <c r="G11" s="97">
        <v>99.183311462402344</v>
      </c>
      <c r="H11" s="210">
        <v>2.7571589946746826</v>
      </c>
      <c r="I11" s="210">
        <v>2.5499246120452881</v>
      </c>
      <c r="J11" s="210">
        <v>0.20723436772823334</v>
      </c>
      <c r="K11" s="96" t="s">
        <v>18</v>
      </c>
      <c r="L11" s="97">
        <v>1.0119103193283081</v>
      </c>
      <c r="M11" s="97">
        <v>1.1129602193832397</v>
      </c>
      <c r="N11" s="97">
        <v>6.5919647216796875</v>
      </c>
      <c r="O11" s="97">
        <v>6.3755559921264648</v>
      </c>
      <c r="P11" s="97">
        <v>0.21640919148921967</v>
      </c>
    </row>
    <row r="12" spans="1:16" x14ac:dyDescent="0.3">
      <c r="A12" s="202" t="s">
        <v>37</v>
      </c>
      <c r="B12" s="202" t="s">
        <v>17</v>
      </c>
      <c r="C12" s="202" t="s">
        <v>45</v>
      </c>
      <c r="D12" s="95">
        <v>21550.549134231973</v>
      </c>
      <c r="E12" s="97">
        <v>35.644435882568359</v>
      </c>
      <c r="F12" s="96" t="s">
        <v>18</v>
      </c>
      <c r="G12" s="97">
        <v>99.095840454101563</v>
      </c>
      <c r="H12" s="210">
        <v>2.7689287662506104</v>
      </c>
      <c r="I12" s="210">
        <v>1.044337272644043</v>
      </c>
      <c r="J12" s="210">
        <v>1.7245913743972778</v>
      </c>
      <c r="K12" s="96" t="s">
        <v>18</v>
      </c>
      <c r="L12" s="97">
        <v>1.2528694868087769</v>
      </c>
      <c r="M12" s="97">
        <v>1.3739802837371826</v>
      </c>
      <c r="N12" s="97">
        <v>3.8500435352325439</v>
      </c>
      <c r="O12" s="97">
        <v>3.7869441509246826</v>
      </c>
      <c r="P12" s="97">
        <v>6.3099347054958344E-2</v>
      </c>
    </row>
    <row r="13" spans="1:16" x14ac:dyDescent="0.3">
      <c r="A13" s="202" t="s">
        <v>46</v>
      </c>
      <c r="B13" s="202" t="s">
        <v>19</v>
      </c>
      <c r="C13" s="202" t="s">
        <v>47</v>
      </c>
      <c r="D13" s="95">
        <v>13331.268783027435</v>
      </c>
      <c r="E13" s="97">
        <v>24.463722229003906</v>
      </c>
      <c r="F13" s="96" t="s">
        <v>18</v>
      </c>
      <c r="G13" s="97">
        <v>56.588214874267578</v>
      </c>
      <c r="H13" s="210">
        <v>45.706329345703125</v>
      </c>
      <c r="I13" s="210">
        <v>45.633026123046875</v>
      </c>
      <c r="J13" s="210">
        <v>0.77261179685592651</v>
      </c>
      <c r="K13" s="96" t="s">
        <v>18</v>
      </c>
      <c r="L13" s="97">
        <v>0.71176880598068237</v>
      </c>
      <c r="M13" s="97">
        <v>0.97379761934280396</v>
      </c>
      <c r="N13" s="97">
        <v>3.9024910926818848</v>
      </c>
      <c r="O13" s="97">
        <v>1.715268611907959</v>
      </c>
      <c r="P13" s="97">
        <v>2.1872224807739258</v>
      </c>
    </row>
    <row r="14" spans="1:16" x14ac:dyDescent="0.3">
      <c r="A14" s="202" t="s">
        <v>46</v>
      </c>
      <c r="B14" s="202" t="s">
        <v>19</v>
      </c>
      <c r="C14" s="202" t="s">
        <v>48</v>
      </c>
      <c r="D14" s="95">
        <v>9667.3864605826966</v>
      </c>
      <c r="E14" s="97">
        <v>22.837060928344727</v>
      </c>
      <c r="F14" s="96" t="s">
        <v>18</v>
      </c>
      <c r="G14" s="97">
        <v>48.734642028808594</v>
      </c>
      <c r="H14" s="210">
        <v>53.478561401367188</v>
      </c>
      <c r="I14" s="210">
        <v>52.888046264648438</v>
      </c>
      <c r="J14" s="210">
        <v>1.3235888481140137</v>
      </c>
      <c r="K14" s="96" t="s">
        <v>18</v>
      </c>
      <c r="L14" s="97">
        <v>1.836233377456665</v>
      </c>
      <c r="M14" s="97">
        <v>3.632951021194458</v>
      </c>
      <c r="N14" s="97">
        <v>12.576484680175781</v>
      </c>
      <c r="O14" s="97">
        <v>4.8204836845397949</v>
      </c>
      <c r="P14" s="97">
        <v>7.7560009956359863</v>
      </c>
    </row>
    <row r="15" spans="1:16" x14ac:dyDescent="0.3">
      <c r="A15" s="202" t="s">
        <v>46</v>
      </c>
      <c r="B15" s="202" t="s">
        <v>19</v>
      </c>
      <c r="C15" s="202" t="s">
        <v>49</v>
      </c>
      <c r="D15" s="95">
        <v>23445.710882862557</v>
      </c>
      <c r="E15" s="97">
        <v>21.258312225341797</v>
      </c>
      <c r="F15" s="96" t="s">
        <v>18</v>
      </c>
      <c r="G15" s="97">
        <v>59.733871459960938</v>
      </c>
      <c r="H15" s="210">
        <v>29.198776245117188</v>
      </c>
      <c r="I15" s="210">
        <v>28.864938735961914</v>
      </c>
      <c r="J15" s="210">
        <v>0.81466478109359741</v>
      </c>
      <c r="K15" s="96" t="s">
        <v>18</v>
      </c>
      <c r="L15" s="97">
        <v>2.3542895317077637</v>
      </c>
      <c r="M15" s="97">
        <v>3.2226788997650146</v>
      </c>
      <c r="N15" s="97">
        <v>11.097447395324707</v>
      </c>
      <c r="O15" s="97">
        <v>5.5586786270141602</v>
      </c>
      <c r="P15" s="97">
        <v>5.5387682914733887</v>
      </c>
    </row>
    <row r="16" spans="1:16" x14ac:dyDescent="0.3">
      <c r="A16" s="202" t="s">
        <v>46</v>
      </c>
      <c r="B16" s="202" t="s">
        <v>19</v>
      </c>
      <c r="C16" s="202" t="s">
        <v>50</v>
      </c>
      <c r="D16" s="95">
        <v>10270.113897701991</v>
      </c>
      <c r="E16" s="97">
        <v>17.366756439208984</v>
      </c>
      <c r="F16" s="96" t="s">
        <v>18</v>
      </c>
      <c r="G16" s="97">
        <v>61.503459930419922</v>
      </c>
      <c r="H16" s="210">
        <v>46.703075408935547</v>
      </c>
      <c r="I16" s="210">
        <v>46.083564758300781</v>
      </c>
      <c r="J16" s="210">
        <v>1.1448421478271484</v>
      </c>
      <c r="K16" s="96" t="s">
        <v>18</v>
      </c>
      <c r="L16" s="97">
        <v>0.91310346126556396</v>
      </c>
      <c r="M16" s="97">
        <v>1.4050735235214233</v>
      </c>
      <c r="N16" s="97">
        <v>7.6881608963012695</v>
      </c>
      <c r="O16" s="97">
        <v>3.1925485134124756</v>
      </c>
      <c r="P16" s="97">
        <v>4.495612621307373</v>
      </c>
    </row>
    <row r="17" spans="1:16" x14ac:dyDescent="0.3">
      <c r="A17" s="202" t="s">
        <v>46</v>
      </c>
      <c r="B17" s="202" t="s">
        <v>19</v>
      </c>
      <c r="C17" s="202" t="s">
        <v>51</v>
      </c>
      <c r="D17" s="95">
        <v>22639.116930131171</v>
      </c>
      <c r="E17" s="97">
        <v>23.699867248535156</v>
      </c>
      <c r="F17" s="96" t="s">
        <v>18</v>
      </c>
      <c r="G17" s="97">
        <v>73.510101318359375</v>
      </c>
      <c r="H17" s="210">
        <v>36.723735809326172</v>
      </c>
      <c r="I17" s="210">
        <v>35.433952331542969</v>
      </c>
      <c r="J17" s="210">
        <v>1.9129452705383301</v>
      </c>
      <c r="K17" s="96" t="s">
        <v>18</v>
      </c>
      <c r="L17" s="97">
        <v>2.8772592544555664</v>
      </c>
      <c r="M17" s="97">
        <v>3.8923726081848145</v>
      </c>
      <c r="N17" s="97">
        <v>15.688980102539063</v>
      </c>
      <c r="O17" s="97">
        <v>8.8973054885864258</v>
      </c>
      <c r="P17" s="97">
        <v>6.7916741371154785</v>
      </c>
    </row>
    <row r="18" spans="1:16" x14ac:dyDescent="0.3">
      <c r="A18" s="202" t="s">
        <v>46</v>
      </c>
      <c r="B18" s="202" t="s">
        <v>19</v>
      </c>
      <c r="C18" s="202" t="s">
        <v>52</v>
      </c>
      <c r="D18" s="95">
        <v>10094.752031063896</v>
      </c>
      <c r="E18" s="97">
        <v>61.728385925292969</v>
      </c>
      <c r="F18" s="96"/>
      <c r="G18" s="97">
        <v>26.466178894042969</v>
      </c>
      <c r="H18" s="210">
        <v>78.300453186035156</v>
      </c>
      <c r="I18" s="210">
        <v>77.979408264160156</v>
      </c>
      <c r="J18" s="210">
        <v>1.5583384037017822</v>
      </c>
      <c r="K18" s="96"/>
      <c r="L18" s="97">
        <v>18.077312469482422</v>
      </c>
      <c r="M18" s="97">
        <v>25.184183120727539</v>
      </c>
      <c r="N18" s="97">
        <v>36.422710418701172</v>
      </c>
      <c r="O18" s="97">
        <v>8.0028171539306641</v>
      </c>
      <c r="P18" s="97">
        <v>28.419895172119141</v>
      </c>
    </row>
    <row r="19" spans="1:16" x14ac:dyDescent="0.3">
      <c r="A19" s="202" t="s">
        <v>46</v>
      </c>
      <c r="B19" s="202" t="s">
        <v>19</v>
      </c>
      <c r="C19" s="202" t="s">
        <v>53</v>
      </c>
      <c r="D19" s="95">
        <v>6080.6521969523574</v>
      </c>
      <c r="E19" s="97">
        <v>20.859464645385742</v>
      </c>
      <c r="F19" s="96"/>
      <c r="G19" s="97">
        <v>71.867973327636719</v>
      </c>
      <c r="H19" s="210">
        <v>21.221454620361328</v>
      </c>
      <c r="I19" s="210">
        <v>20.505563735961914</v>
      </c>
      <c r="J19" s="210">
        <v>1.0072422027587891</v>
      </c>
      <c r="K19" s="96"/>
      <c r="L19" s="97">
        <v>0.87165278196334839</v>
      </c>
      <c r="M19" s="97">
        <v>1.1309117078781128</v>
      </c>
      <c r="N19" s="97">
        <v>5.1194596290588379</v>
      </c>
      <c r="O19" s="97">
        <v>3.9610838890075684</v>
      </c>
      <c r="P19" s="97">
        <v>1.15837562084198</v>
      </c>
    </row>
    <row r="20" spans="1:16" x14ac:dyDescent="0.3">
      <c r="A20" s="202" t="s">
        <v>46</v>
      </c>
      <c r="B20" s="202" t="s">
        <v>19</v>
      </c>
      <c r="C20" s="202" t="s">
        <v>54</v>
      </c>
      <c r="D20" s="95">
        <v>9032.5419268502992</v>
      </c>
      <c r="E20" s="97">
        <v>20.678274154663086</v>
      </c>
      <c r="F20" s="96"/>
      <c r="G20" s="97">
        <v>55.249362945556641</v>
      </c>
      <c r="H20" s="210">
        <v>45.809719085693359</v>
      </c>
      <c r="I20" s="210">
        <v>45.686885833740234</v>
      </c>
      <c r="J20" s="210">
        <v>0.40405705571174622</v>
      </c>
      <c r="K20" s="96"/>
      <c r="L20" s="97">
        <v>0.59406775236129761</v>
      </c>
      <c r="M20" s="97">
        <v>0.75261145830154419</v>
      </c>
      <c r="N20" s="97">
        <v>3.6188614368438721</v>
      </c>
      <c r="O20" s="97">
        <v>1.5937851667404175</v>
      </c>
      <c r="P20" s="97">
        <v>2.0250763893127441</v>
      </c>
    </row>
    <row r="21" spans="1:16" x14ac:dyDescent="0.3">
      <c r="A21" s="202" t="s">
        <v>46</v>
      </c>
      <c r="B21" s="202" t="s">
        <v>19</v>
      </c>
      <c r="C21" s="202" t="s">
        <v>55</v>
      </c>
      <c r="D21" s="95">
        <v>737.92739856801893</v>
      </c>
      <c r="E21" s="97">
        <v>2.4822320938110352</v>
      </c>
      <c r="F21" s="96"/>
      <c r="G21" s="97">
        <v>46.51171875</v>
      </c>
      <c r="H21" s="210">
        <v>65.6683349609375</v>
      </c>
      <c r="I21" s="210">
        <v>63.618709564208984</v>
      </c>
      <c r="J21" s="210">
        <v>4.0992450714111328</v>
      </c>
      <c r="K21" s="96"/>
      <c r="L21" s="97">
        <v>9.3745559453964233E-2</v>
      </c>
      <c r="M21" s="97">
        <v>0.14135749638080597</v>
      </c>
      <c r="N21" s="97">
        <v>5.6947731971740723</v>
      </c>
      <c r="O21" s="97">
        <v>1.7247229814529419</v>
      </c>
      <c r="P21" s="97">
        <v>3.9700500965118408</v>
      </c>
    </row>
    <row r="22" spans="1:16" x14ac:dyDescent="0.3">
      <c r="A22" s="202" t="s">
        <v>46</v>
      </c>
      <c r="B22" s="202" t="s">
        <v>19</v>
      </c>
      <c r="C22" s="202" t="s">
        <v>56</v>
      </c>
      <c r="D22" s="95">
        <v>15034.570993927644</v>
      </c>
      <c r="E22" s="97">
        <v>28.86894416809082</v>
      </c>
      <c r="F22" s="96"/>
      <c r="G22" s="97">
        <v>52.525810241699219</v>
      </c>
      <c r="H22" s="210">
        <v>55.217819213867188</v>
      </c>
      <c r="I22" s="210">
        <v>54.899768829345703</v>
      </c>
      <c r="J22" s="210">
        <v>0.69862842559814453</v>
      </c>
      <c r="K22" s="96"/>
      <c r="L22" s="97">
        <v>1.1191083192825317</v>
      </c>
      <c r="M22" s="97">
        <v>1.5500307083129883</v>
      </c>
      <c r="N22" s="97">
        <v>5.2990922927856445</v>
      </c>
      <c r="O22" s="97">
        <v>1.8896393775939941</v>
      </c>
      <c r="P22" s="97">
        <v>3.4094529151916504</v>
      </c>
    </row>
    <row r="23" spans="1:16" x14ac:dyDescent="0.3">
      <c r="A23" s="202" t="s">
        <v>46</v>
      </c>
      <c r="B23" s="202" t="s">
        <v>19</v>
      </c>
      <c r="C23" s="202" t="s">
        <v>57</v>
      </c>
      <c r="D23" s="95">
        <v>13292.50534059641</v>
      </c>
      <c r="E23" s="97">
        <v>47.793869018554688</v>
      </c>
      <c r="F23" s="96"/>
      <c r="G23" s="97">
        <v>29.05235481262207</v>
      </c>
      <c r="H23" s="210">
        <v>69.026275634765625</v>
      </c>
      <c r="I23" s="210">
        <v>68.706855773925781</v>
      </c>
      <c r="J23" s="210">
        <v>0.9246031641960144</v>
      </c>
      <c r="K23" s="96"/>
      <c r="L23" s="97">
        <v>8.6723213195800781</v>
      </c>
      <c r="M23" s="97">
        <v>10.945216178894043</v>
      </c>
      <c r="N23" s="97">
        <v>19.108985900878906</v>
      </c>
      <c r="O23" s="97">
        <v>3.9361627101898193</v>
      </c>
      <c r="P23" s="97">
        <v>15.172822952270508</v>
      </c>
    </row>
    <row r="24" spans="1:16" x14ac:dyDescent="0.3">
      <c r="A24" s="202" t="s">
        <v>46</v>
      </c>
      <c r="B24" s="202" t="s">
        <v>19</v>
      </c>
      <c r="C24" s="202" t="s">
        <v>58</v>
      </c>
      <c r="D24" s="95">
        <v>3493.328476145015</v>
      </c>
      <c r="E24" s="97">
        <v>19.18916130065918</v>
      </c>
      <c r="F24" s="96"/>
      <c r="G24" s="97">
        <v>86.738693237304688</v>
      </c>
      <c r="H24" s="210">
        <v>14.881416320800781</v>
      </c>
      <c r="I24" s="210">
        <v>14.525391578674316</v>
      </c>
      <c r="J24" s="210">
        <v>0.42690995335578918</v>
      </c>
      <c r="K24" s="96"/>
      <c r="L24" s="97">
        <v>0.88992291688919067</v>
      </c>
      <c r="M24" s="97">
        <v>1.2974122762680054</v>
      </c>
      <c r="N24" s="97">
        <v>6.2276177406311035</v>
      </c>
      <c r="O24" s="97">
        <v>4.8722090721130371</v>
      </c>
      <c r="P24" s="97">
        <v>1.3554084300994873</v>
      </c>
    </row>
    <row r="25" spans="1:16" x14ac:dyDescent="0.3">
      <c r="A25" s="202" t="s">
        <v>59</v>
      </c>
      <c r="B25" s="202" t="s">
        <v>20</v>
      </c>
      <c r="C25" s="202" t="s">
        <v>60</v>
      </c>
      <c r="D25" s="95">
        <v>10368.558330281592</v>
      </c>
      <c r="E25" s="97">
        <v>32.759521484375</v>
      </c>
      <c r="F25" s="96"/>
      <c r="G25" s="97">
        <v>97.827728271484375</v>
      </c>
      <c r="H25" s="210">
        <v>3.3304212093353271</v>
      </c>
      <c r="I25" s="210">
        <v>2.8944075107574463</v>
      </c>
      <c r="J25" s="210">
        <v>0.48182526230812073</v>
      </c>
      <c r="K25" s="96"/>
      <c r="L25" s="97">
        <v>0.90810805559158325</v>
      </c>
      <c r="M25" s="97">
        <v>1.0907572507858276</v>
      </c>
      <c r="N25" s="97">
        <v>3.3470866680145264</v>
      </c>
      <c r="O25" s="97">
        <v>3.2615141868591309</v>
      </c>
      <c r="P25" s="97">
        <v>8.5572570562362671E-2</v>
      </c>
    </row>
    <row r="26" spans="1:16" x14ac:dyDescent="0.3">
      <c r="A26" s="202" t="s">
        <v>59</v>
      </c>
      <c r="B26" s="202" t="s">
        <v>20</v>
      </c>
      <c r="C26" s="202" t="s">
        <v>61</v>
      </c>
      <c r="D26" s="95">
        <v>20062.93917239258</v>
      </c>
      <c r="E26" s="97">
        <v>49.0625</v>
      </c>
      <c r="F26" s="96"/>
      <c r="G26" s="97">
        <v>91.424858093261719</v>
      </c>
      <c r="H26" s="210">
        <v>3.3153345584869385</v>
      </c>
      <c r="I26" s="210">
        <v>3.173454761505127</v>
      </c>
      <c r="J26" s="210">
        <v>0.21729074418544769</v>
      </c>
      <c r="K26" s="96"/>
      <c r="L26" s="97">
        <v>1.3077174425125122</v>
      </c>
      <c r="M26" s="97">
        <v>1.644109845161438</v>
      </c>
      <c r="N26" s="97">
        <v>3.2316780090332031</v>
      </c>
      <c r="O26" s="97">
        <v>3.1431982517242432</v>
      </c>
      <c r="P26" s="97">
        <v>8.8479749858379364E-2</v>
      </c>
    </row>
    <row r="27" spans="1:16" x14ac:dyDescent="0.3">
      <c r="A27" s="202" t="s">
        <v>59</v>
      </c>
      <c r="B27" s="202" t="s">
        <v>20</v>
      </c>
      <c r="C27" s="202" t="s">
        <v>62</v>
      </c>
      <c r="D27" s="95">
        <v>40783.235804692922</v>
      </c>
      <c r="E27" s="97">
        <v>54.058097839355469</v>
      </c>
      <c r="F27" s="96"/>
      <c r="G27" s="97">
        <v>97.192550659179688</v>
      </c>
      <c r="H27" s="210">
        <v>1.6091135740280151</v>
      </c>
      <c r="I27" s="210">
        <v>1.4770903587341309</v>
      </c>
      <c r="J27" s="210">
        <v>0.18579722940921783</v>
      </c>
      <c r="K27" s="96"/>
      <c r="L27" s="97">
        <v>1.3411726951599121</v>
      </c>
      <c r="M27" s="97">
        <v>1.5132250785827637</v>
      </c>
      <c r="N27" s="97">
        <v>2.767427921295166</v>
      </c>
      <c r="O27" s="97">
        <v>2.7280759811401367</v>
      </c>
      <c r="P27" s="97">
        <v>3.9352022111415863E-2</v>
      </c>
    </row>
    <row r="28" spans="1:16" x14ac:dyDescent="0.3">
      <c r="A28" s="202" t="s">
        <v>59</v>
      </c>
      <c r="B28" s="202" t="s">
        <v>20</v>
      </c>
      <c r="C28" s="202" t="s">
        <v>63</v>
      </c>
      <c r="D28" s="95">
        <v>9862.1097694899963</v>
      </c>
      <c r="E28" s="97">
        <v>42.744144439697266</v>
      </c>
      <c r="F28" s="96"/>
      <c r="G28" s="97">
        <v>93.369331359863281</v>
      </c>
      <c r="H28" s="210">
        <v>4.267059326171875</v>
      </c>
      <c r="I28" s="210">
        <v>4.0882186889648438</v>
      </c>
      <c r="J28" s="210">
        <v>0.24196065962314606</v>
      </c>
      <c r="K28" s="96"/>
      <c r="L28" s="97">
        <v>0.87315547466278076</v>
      </c>
      <c r="M28" s="97">
        <v>1.1672811508178711</v>
      </c>
      <c r="N28" s="97">
        <v>2.7416620254516602</v>
      </c>
      <c r="O28" s="97">
        <v>2.632028341293335</v>
      </c>
      <c r="P28" s="97">
        <v>0.1096336767077446</v>
      </c>
    </row>
    <row r="29" spans="1:16" x14ac:dyDescent="0.3">
      <c r="A29" s="202" t="s">
        <v>59</v>
      </c>
      <c r="B29" s="202" t="s">
        <v>20</v>
      </c>
      <c r="C29" s="202" t="s">
        <v>64</v>
      </c>
      <c r="D29" s="95">
        <v>23483.143752015378</v>
      </c>
      <c r="E29" s="97">
        <v>42.312530517578125</v>
      </c>
      <c r="F29" s="96"/>
      <c r="G29" s="97">
        <v>98.804641723632813</v>
      </c>
      <c r="H29" s="210">
        <v>3.8085272312164307</v>
      </c>
      <c r="I29" s="210">
        <v>3.7758545875549316</v>
      </c>
      <c r="J29" s="210">
        <v>3.2672461122274399E-2</v>
      </c>
      <c r="K29" s="96"/>
      <c r="L29" s="97">
        <v>1.3020385503768921</v>
      </c>
      <c r="M29" s="97">
        <v>1.6164735555648804</v>
      </c>
      <c r="N29" s="97">
        <v>3.8191263675689697</v>
      </c>
      <c r="O29" s="97">
        <v>3.7319352626800537</v>
      </c>
      <c r="P29" s="97">
        <v>8.7191104888916016E-2</v>
      </c>
    </row>
    <row r="30" spans="1:16" x14ac:dyDescent="0.3">
      <c r="A30" s="202" t="s">
        <v>59</v>
      </c>
      <c r="B30" s="202" t="s">
        <v>20</v>
      </c>
      <c r="C30" s="202" t="s">
        <v>65</v>
      </c>
      <c r="D30" s="95">
        <v>14264.355002310849</v>
      </c>
      <c r="E30" s="97">
        <v>50.134552001953125</v>
      </c>
      <c r="F30" s="96"/>
      <c r="G30" s="97">
        <v>89.908164978027344</v>
      </c>
      <c r="H30" s="210">
        <v>7.1156706809997559</v>
      </c>
      <c r="I30" s="210">
        <v>6.9170727729797363</v>
      </c>
      <c r="J30" s="210">
        <v>0.27324101328849792</v>
      </c>
      <c r="K30" s="96"/>
      <c r="L30" s="97">
        <v>1.275653600692749</v>
      </c>
      <c r="M30" s="97">
        <v>1.5812716484069824</v>
      </c>
      <c r="N30" s="97">
        <v>3.1679089069366455</v>
      </c>
      <c r="O30" s="97">
        <v>2.9932777881622314</v>
      </c>
      <c r="P30" s="97">
        <v>0.17463129758834839</v>
      </c>
    </row>
    <row r="31" spans="1:16" x14ac:dyDescent="0.3">
      <c r="A31" s="202" t="s">
        <v>59</v>
      </c>
      <c r="B31" s="202" t="s">
        <v>20</v>
      </c>
      <c r="C31" s="202" t="s">
        <v>66</v>
      </c>
      <c r="D31" s="95">
        <v>9197.8548735864315</v>
      </c>
      <c r="E31" s="97">
        <v>70.234405517578125</v>
      </c>
      <c r="F31" s="96"/>
      <c r="G31" s="97">
        <v>97.567359924316406</v>
      </c>
      <c r="H31" s="210">
        <v>8.828160285949707</v>
      </c>
      <c r="I31" s="210">
        <v>8.3273000717163086</v>
      </c>
      <c r="J31" s="210">
        <v>1.1663074493408203</v>
      </c>
      <c r="K31" s="96"/>
      <c r="L31" s="97">
        <v>6.225642204284668</v>
      </c>
      <c r="M31" s="97">
        <v>7.3998827934265137</v>
      </c>
      <c r="N31" s="97">
        <v>10.468816757202148</v>
      </c>
      <c r="O31" s="97">
        <v>10.066600799560547</v>
      </c>
      <c r="P31" s="97">
        <v>0.40221601724624634</v>
      </c>
    </row>
    <row r="32" spans="1:16" x14ac:dyDescent="0.3">
      <c r="A32" s="202" t="s">
        <v>46</v>
      </c>
      <c r="B32" s="202" t="s">
        <v>21</v>
      </c>
      <c r="C32" s="202" t="s">
        <v>67</v>
      </c>
      <c r="D32" s="95">
        <v>2257.9213746037321</v>
      </c>
      <c r="E32" s="97">
        <v>7.1968059539794922</v>
      </c>
      <c r="F32" s="96"/>
      <c r="G32" s="97">
        <v>68.343849182128906</v>
      </c>
      <c r="H32" s="210">
        <v>17.100357055664063</v>
      </c>
      <c r="I32" s="210">
        <v>16.08409309387207</v>
      </c>
      <c r="J32" s="210">
        <v>2.3770682811737061</v>
      </c>
      <c r="K32" s="96"/>
      <c r="L32" s="97">
        <v>0.8048216700553894</v>
      </c>
      <c r="M32" s="97">
        <v>1.1284941434860229</v>
      </c>
      <c r="N32" s="97">
        <v>12.481175422668457</v>
      </c>
      <c r="O32" s="97">
        <v>10.843653678894043</v>
      </c>
      <c r="P32" s="97">
        <v>1.637521505355835</v>
      </c>
    </row>
    <row r="33" spans="1:16" x14ac:dyDescent="0.3">
      <c r="A33" s="202" t="s">
        <v>46</v>
      </c>
      <c r="B33" s="202" t="s">
        <v>21</v>
      </c>
      <c r="C33" s="202" t="s">
        <v>68</v>
      </c>
      <c r="D33" s="95">
        <v>5619.8486901618344</v>
      </c>
      <c r="E33" s="97">
        <v>11.106990814208984</v>
      </c>
      <c r="F33" s="96"/>
      <c r="G33" s="97">
        <v>85.211082458496094</v>
      </c>
      <c r="H33" s="210">
        <v>26.525114059448242</v>
      </c>
      <c r="I33" s="210">
        <v>24.17364501953125</v>
      </c>
      <c r="J33" s="210">
        <v>6.7001867294311523</v>
      </c>
      <c r="K33" s="96"/>
      <c r="L33" s="97">
        <v>0.94839233160018921</v>
      </c>
      <c r="M33" s="97">
        <v>1.1616971492767334</v>
      </c>
      <c r="N33" s="97">
        <v>10.453280448913574</v>
      </c>
      <c r="O33" s="97">
        <v>4.5370163917541504</v>
      </c>
      <c r="P33" s="97">
        <v>5.916264533996582</v>
      </c>
    </row>
    <row r="34" spans="1:16" x14ac:dyDescent="0.3">
      <c r="A34" s="202" t="s">
        <v>46</v>
      </c>
      <c r="B34" s="202" t="s">
        <v>21</v>
      </c>
      <c r="C34" s="202" t="s">
        <v>69</v>
      </c>
      <c r="D34" s="95">
        <v>3234.162746525823</v>
      </c>
      <c r="E34" s="97">
        <v>6.9688191413879395</v>
      </c>
      <c r="F34" s="96"/>
      <c r="G34" s="97">
        <v>80.372451782226563</v>
      </c>
      <c r="H34" s="210">
        <v>28.553400039672852</v>
      </c>
      <c r="I34" s="210">
        <v>27.225530624389648</v>
      </c>
      <c r="J34" s="210">
        <v>2.3476307392120361</v>
      </c>
      <c r="K34" s="96"/>
      <c r="L34" s="97">
        <v>0.99992239475250244</v>
      </c>
      <c r="M34" s="97">
        <v>1.3038731813430786</v>
      </c>
      <c r="N34" s="97">
        <v>15.829277992248535</v>
      </c>
      <c r="O34" s="97">
        <v>10.661951065063477</v>
      </c>
      <c r="P34" s="97">
        <v>5.1673269271850586</v>
      </c>
    </row>
    <row r="35" spans="1:16" x14ac:dyDescent="0.3">
      <c r="A35" s="202" t="s">
        <v>46</v>
      </c>
      <c r="B35" s="202" t="s">
        <v>21</v>
      </c>
      <c r="C35" s="202" t="s">
        <v>70</v>
      </c>
      <c r="D35" s="95">
        <v>1018.2714844725579</v>
      </c>
      <c r="E35" s="97">
        <v>7.5354690551757813</v>
      </c>
      <c r="F35" s="96"/>
      <c r="G35" s="97">
        <v>88.730667114257813</v>
      </c>
      <c r="H35" s="210">
        <v>8.4271240234375</v>
      </c>
      <c r="I35" s="210">
        <v>5.5689306259155273</v>
      </c>
      <c r="J35" s="210">
        <v>3.4819998741149902</v>
      </c>
      <c r="K35" s="96"/>
      <c r="L35" s="97">
        <v>2.32456374168396</v>
      </c>
      <c r="M35" s="97">
        <v>2.8245999813079834</v>
      </c>
      <c r="N35" s="97">
        <v>36.124576568603516</v>
      </c>
      <c r="O35" s="97">
        <v>35.135349273681641</v>
      </c>
      <c r="P35" s="97">
        <v>0.98922890424728394</v>
      </c>
    </row>
    <row r="36" spans="1:16" x14ac:dyDescent="0.3">
      <c r="A36" s="202" t="s">
        <v>46</v>
      </c>
      <c r="B36" s="202" t="s">
        <v>21</v>
      </c>
      <c r="C36" s="202" t="s">
        <v>71</v>
      </c>
      <c r="D36" s="95">
        <v>6919.4722705420481</v>
      </c>
      <c r="E36" s="97">
        <v>19.423137664794922</v>
      </c>
      <c r="F36" s="96"/>
      <c r="G36" s="97">
        <v>74.232994079589844</v>
      </c>
      <c r="H36" s="210">
        <v>4.0815362930297852</v>
      </c>
      <c r="I36" s="210">
        <v>3.340754508972168</v>
      </c>
      <c r="J36" s="210">
        <v>1.020843505859375</v>
      </c>
      <c r="K36" s="96"/>
      <c r="L36" s="97">
        <v>2.0058424472808838</v>
      </c>
      <c r="M36" s="97">
        <v>3.0786311626434326</v>
      </c>
      <c r="N36" s="97">
        <v>11.4312744140625</v>
      </c>
      <c r="O36" s="97">
        <v>10.423887252807617</v>
      </c>
      <c r="P36" s="97">
        <v>1.0073868036270142</v>
      </c>
    </row>
    <row r="37" spans="1:16" x14ac:dyDescent="0.3">
      <c r="A37" s="202" t="s">
        <v>46</v>
      </c>
      <c r="B37" s="202" t="s">
        <v>21</v>
      </c>
      <c r="C37" s="202" t="s">
        <v>72</v>
      </c>
      <c r="D37" s="95">
        <v>8497.8591862810954</v>
      </c>
      <c r="E37" s="97">
        <v>8.8406085968017578</v>
      </c>
      <c r="F37" s="96"/>
      <c r="G37" s="97">
        <v>73.688919067382813</v>
      </c>
      <c r="H37" s="210">
        <v>19.851022720336914</v>
      </c>
      <c r="I37" s="210">
        <v>19.693037033081055</v>
      </c>
      <c r="J37" s="210">
        <v>0.49370160698890686</v>
      </c>
      <c r="K37" s="96"/>
      <c r="L37" s="97">
        <v>0.63780951499938965</v>
      </c>
      <c r="M37" s="97">
        <v>0.7872467041015625</v>
      </c>
      <c r="N37" s="97">
        <v>8.0443592071533203</v>
      </c>
      <c r="O37" s="97">
        <v>6.9115409851074219</v>
      </c>
      <c r="P37" s="97">
        <v>1.1328182220458984</v>
      </c>
    </row>
    <row r="38" spans="1:16" x14ac:dyDescent="0.3">
      <c r="A38" s="202" t="s">
        <v>46</v>
      </c>
      <c r="B38" s="202" t="s">
        <v>21</v>
      </c>
      <c r="C38" s="202" t="s">
        <v>73</v>
      </c>
      <c r="D38" s="95">
        <v>11264.996949684239</v>
      </c>
      <c r="E38" s="97">
        <v>12.213675498962402</v>
      </c>
      <c r="F38" s="96"/>
      <c r="G38" s="97">
        <v>79.91357421875</v>
      </c>
      <c r="H38" s="210">
        <v>25.646495819091797</v>
      </c>
      <c r="I38" s="210">
        <v>23.543258666992188</v>
      </c>
      <c r="J38" s="210">
        <v>3.7737197875976563</v>
      </c>
      <c r="K38" s="96"/>
      <c r="L38" s="97">
        <v>0.5957028865814209</v>
      </c>
      <c r="M38" s="97">
        <v>0.85631692409515381</v>
      </c>
      <c r="N38" s="97">
        <v>6.7050752639770508</v>
      </c>
      <c r="O38" s="97">
        <v>4.6131901741027832</v>
      </c>
      <c r="P38" s="97">
        <v>2.0918850898742676</v>
      </c>
    </row>
    <row r="39" spans="1:16" x14ac:dyDescent="0.3">
      <c r="A39" s="202" t="s">
        <v>46</v>
      </c>
      <c r="B39" s="202" t="s">
        <v>21</v>
      </c>
      <c r="C39" s="202" t="s">
        <v>74</v>
      </c>
      <c r="D39" s="95">
        <v>3312.5931989539272</v>
      </c>
      <c r="E39" s="97">
        <v>8.3168144226074219</v>
      </c>
      <c r="F39" s="96"/>
      <c r="G39" s="97">
        <v>86.29986572265625</v>
      </c>
      <c r="H39" s="210">
        <v>20.089897155761719</v>
      </c>
      <c r="I39" s="210">
        <v>19.940010070800781</v>
      </c>
      <c r="J39" s="210">
        <v>0.55707293748855591</v>
      </c>
      <c r="K39" s="96"/>
      <c r="L39" s="97">
        <v>0.9544493556022644</v>
      </c>
      <c r="M39" s="97">
        <v>1.2999457120895386</v>
      </c>
      <c r="N39" s="97">
        <v>15.594045639038086</v>
      </c>
      <c r="O39" s="97">
        <v>11.628547668457031</v>
      </c>
      <c r="P39" s="97">
        <v>3.9654977321624756</v>
      </c>
    </row>
    <row r="40" spans="1:16" x14ac:dyDescent="0.3">
      <c r="A40" s="202" t="s">
        <v>59</v>
      </c>
      <c r="B40" s="202" t="s">
        <v>22</v>
      </c>
      <c r="C40" s="202" t="s">
        <v>75</v>
      </c>
      <c r="D40" s="95">
        <v>27453.819071171845</v>
      </c>
      <c r="E40" s="97">
        <v>29.743682861328125</v>
      </c>
      <c r="F40" s="96"/>
      <c r="G40" s="97">
        <v>97.214454650878906</v>
      </c>
      <c r="H40" s="210">
        <v>2.7371501922607422</v>
      </c>
      <c r="I40" s="210">
        <v>2.6980514526367188</v>
      </c>
      <c r="J40" s="210">
        <v>0.15498580038547516</v>
      </c>
      <c r="K40" s="96"/>
      <c r="L40" s="97">
        <v>0.92337673902511597</v>
      </c>
      <c r="M40" s="97">
        <v>1.2711969614028931</v>
      </c>
      <c r="N40" s="97">
        <v>4.286806583404541</v>
      </c>
      <c r="O40" s="97">
        <v>4.1972298622131348</v>
      </c>
      <c r="P40" s="97">
        <v>8.9576683938503265E-2</v>
      </c>
    </row>
    <row r="41" spans="1:16" x14ac:dyDescent="0.3">
      <c r="A41" s="202" t="s">
        <v>59</v>
      </c>
      <c r="B41" s="202" t="s">
        <v>22</v>
      </c>
      <c r="C41" s="202" t="s">
        <v>76</v>
      </c>
      <c r="D41" s="95">
        <v>23625.165750888529</v>
      </c>
      <c r="E41" s="97">
        <v>44.158092498779297</v>
      </c>
      <c r="F41" s="96"/>
      <c r="G41" s="97">
        <v>86.678138732910156</v>
      </c>
      <c r="H41" s="210">
        <v>8.5543308258056641</v>
      </c>
      <c r="I41" s="210">
        <v>8.3092164993286133</v>
      </c>
      <c r="J41" s="210">
        <v>0.24511422216892242</v>
      </c>
      <c r="K41" s="96"/>
      <c r="L41" s="97">
        <v>0.68937438726425171</v>
      </c>
      <c r="M41" s="97">
        <v>1.1778165102005005</v>
      </c>
      <c r="N41" s="97">
        <v>2.647930383682251</v>
      </c>
      <c r="O41" s="97">
        <v>2.4388973712921143</v>
      </c>
      <c r="P41" s="97">
        <v>0.20903290808200836</v>
      </c>
    </row>
    <row r="42" spans="1:16" x14ac:dyDescent="0.3">
      <c r="A42" s="202" t="s">
        <v>59</v>
      </c>
      <c r="B42" s="202" t="s">
        <v>22</v>
      </c>
      <c r="C42" s="202" t="s">
        <v>77</v>
      </c>
      <c r="D42" s="95">
        <v>16781.622146605645</v>
      </c>
      <c r="E42" s="97">
        <v>28.889959335327148</v>
      </c>
      <c r="F42" s="96"/>
      <c r="G42" s="97">
        <v>61.132335662841797</v>
      </c>
      <c r="H42" s="210">
        <v>41.106128692626953</v>
      </c>
      <c r="I42" s="210">
        <v>39.695220947265625</v>
      </c>
      <c r="J42" s="210">
        <v>3.5848684310913086</v>
      </c>
      <c r="K42" s="96"/>
      <c r="L42" s="97">
        <v>0.48685696721076965</v>
      </c>
      <c r="M42" s="97">
        <v>0.80445939302444458</v>
      </c>
      <c r="N42" s="97">
        <v>2.6921873092651367</v>
      </c>
      <c r="O42" s="97">
        <v>1.6833566427230835</v>
      </c>
      <c r="P42" s="97">
        <v>1.0088306665420532</v>
      </c>
    </row>
    <row r="43" spans="1:16" x14ac:dyDescent="0.3">
      <c r="A43" s="202" t="s">
        <v>59</v>
      </c>
      <c r="B43" s="202" t="s">
        <v>22</v>
      </c>
      <c r="C43" s="202" t="s">
        <v>78</v>
      </c>
      <c r="D43" s="95">
        <v>44136.396060541687</v>
      </c>
      <c r="E43" s="97">
        <v>38.442325592041016</v>
      </c>
      <c r="F43" s="96"/>
      <c r="G43" s="97">
        <v>74.951179504394531</v>
      </c>
      <c r="H43" s="210">
        <v>27.448247909545898</v>
      </c>
      <c r="I43" s="210">
        <v>25.976131439208984</v>
      </c>
      <c r="J43" s="210">
        <v>2.1806213855743408</v>
      </c>
      <c r="K43" s="96"/>
      <c r="L43" s="97">
        <v>0.77777034044265747</v>
      </c>
      <c r="M43" s="97">
        <v>1.0491801500320435</v>
      </c>
      <c r="N43" s="97">
        <v>2.7375533580780029</v>
      </c>
      <c r="O43" s="97">
        <v>1.9557391405105591</v>
      </c>
      <c r="P43" s="97">
        <v>0.78181427717208862</v>
      </c>
    </row>
    <row r="44" spans="1:16" x14ac:dyDescent="0.3">
      <c r="A44" s="202" t="s">
        <v>59</v>
      </c>
      <c r="B44" s="202" t="s">
        <v>22</v>
      </c>
      <c r="C44" s="202" t="s">
        <v>79</v>
      </c>
      <c r="D44" s="95">
        <v>37173.903004959626</v>
      </c>
      <c r="E44" s="97">
        <v>33.460582733154297</v>
      </c>
      <c r="F44" s="96"/>
      <c r="G44" s="97">
        <v>89.236030578613281</v>
      </c>
      <c r="H44" s="210">
        <v>7.1595964431762695</v>
      </c>
      <c r="I44" s="210">
        <v>6.2587971687316895</v>
      </c>
      <c r="J44" s="210">
        <v>1.0224887132644653</v>
      </c>
      <c r="K44" s="96"/>
      <c r="L44" s="97">
        <v>0.70081967115402222</v>
      </c>
      <c r="M44" s="97">
        <v>0.9202541708946228</v>
      </c>
      <c r="N44" s="97">
        <v>2.8658771514892578</v>
      </c>
      <c r="O44" s="97">
        <v>2.6463370323181152</v>
      </c>
      <c r="P44" s="97">
        <v>0.21954026818275452</v>
      </c>
    </row>
    <row r="45" spans="1:16" x14ac:dyDescent="0.3">
      <c r="A45" s="202" t="s">
        <v>59</v>
      </c>
      <c r="B45" s="202" t="s">
        <v>22</v>
      </c>
      <c r="C45" s="202" t="s">
        <v>80</v>
      </c>
      <c r="D45" s="95">
        <v>36174.776169536352</v>
      </c>
      <c r="E45" s="97">
        <v>50.265007019042969</v>
      </c>
      <c r="F45" s="96"/>
      <c r="G45" s="97">
        <v>97.025276184082031</v>
      </c>
      <c r="H45" s="210">
        <v>2.6022422313690186</v>
      </c>
      <c r="I45" s="210">
        <v>2.1762347221374512</v>
      </c>
      <c r="J45" s="210">
        <v>0.48843285441398621</v>
      </c>
      <c r="K45" s="96"/>
      <c r="L45" s="97">
        <v>1.3091189861297607</v>
      </c>
      <c r="M45" s="97">
        <v>1.5189492702484131</v>
      </c>
      <c r="N45" s="97">
        <v>2.9585282802581787</v>
      </c>
      <c r="O45" s="97">
        <v>2.8987131118774414</v>
      </c>
      <c r="P45" s="97">
        <v>5.9815142303705215E-2</v>
      </c>
    </row>
    <row r="46" spans="1:16" x14ac:dyDescent="0.3">
      <c r="A46" s="202" t="s">
        <v>59</v>
      </c>
      <c r="B46" s="202" t="s">
        <v>22</v>
      </c>
      <c r="C46" s="202" t="s">
        <v>81</v>
      </c>
      <c r="D46" s="95">
        <v>36990.772477933904</v>
      </c>
      <c r="E46" s="97">
        <v>59.002822875976563</v>
      </c>
      <c r="F46" s="96"/>
      <c r="G46" s="97">
        <v>95.860343933105469</v>
      </c>
      <c r="H46" s="210">
        <v>2.6443936824798584</v>
      </c>
      <c r="I46" s="210">
        <v>2.230893611907959</v>
      </c>
      <c r="J46" s="210">
        <v>0.41350001096725464</v>
      </c>
      <c r="K46" s="96"/>
      <c r="L46" s="97">
        <v>1.3975907564163208</v>
      </c>
      <c r="M46" s="97">
        <v>1.7515027523040771</v>
      </c>
      <c r="N46" s="97">
        <v>2.9250962734222412</v>
      </c>
      <c r="O46" s="97">
        <v>2.8666126728057861</v>
      </c>
      <c r="P46" s="97">
        <v>5.8483626693487167E-2</v>
      </c>
    </row>
    <row r="47" spans="1:16" x14ac:dyDescent="0.3">
      <c r="A47" s="202" t="s">
        <v>59</v>
      </c>
      <c r="B47" s="202" t="s">
        <v>22</v>
      </c>
      <c r="C47" s="202" t="s">
        <v>82</v>
      </c>
      <c r="D47" s="95">
        <v>47848.687729087251</v>
      </c>
      <c r="E47" s="97">
        <v>47.122978210449219</v>
      </c>
      <c r="F47" s="96"/>
      <c r="G47" s="97">
        <v>95.811080932617188</v>
      </c>
      <c r="H47" s="210">
        <v>8.2096834182739258</v>
      </c>
      <c r="I47" s="210">
        <v>7.0597763061523438</v>
      </c>
      <c r="J47" s="210">
        <v>1.4903980493545532</v>
      </c>
      <c r="K47" s="96"/>
      <c r="L47" s="97">
        <v>1.9559749364852905</v>
      </c>
      <c r="M47" s="97">
        <v>2.4417054653167725</v>
      </c>
      <c r="N47" s="97">
        <v>5.1182451248168945</v>
      </c>
      <c r="O47" s="97">
        <v>4.8043403625488281</v>
      </c>
      <c r="P47" s="97">
        <v>0.31390485167503357</v>
      </c>
    </row>
    <row r="48" spans="1:16" x14ac:dyDescent="0.3">
      <c r="A48" s="202" t="s">
        <v>59</v>
      </c>
      <c r="B48" s="202" t="s">
        <v>22</v>
      </c>
      <c r="C48" s="202" t="s">
        <v>83</v>
      </c>
      <c r="D48" s="95">
        <v>29545.052993232697</v>
      </c>
      <c r="E48" s="97">
        <v>44.975841522216797</v>
      </c>
      <c r="F48" s="96"/>
      <c r="G48" s="97">
        <v>80.850288391113281</v>
      </c>
      <c r="H48" s="210">
        <v>17.287322998046875</v>
      </c>
      <c r="I48" s="210">
        <v>16.761175155639648</v>
      </c>
      <c r="J48" s="210">
        <v>0.81953883171081543</v>
      </c>
      <c r="K48" s="96"/>
      <c r="L48" s="97">
        <v>0.85092353820800781</v>
      </c>
      <c r="M48" s="97">
        <v>1.0549768209457397</v>
      </c>
      <c r="N48" s="97">
        <v>2.3347885608673096</v>
      </c>
      <c r="O48" s="97">
        <v>1.9811570644378662</v>
      </c>
      <c r="P48" s="97">
        <v>0.35363152623176575</v>
      </c>
    </row>
    <row r="49" spans="1:16" x14ac:dyDescent="0.3">
      <c r="A49" s="202" t="s">
        <v>59</v>
      </c>
      <c r="B49" s="202" t="s">
        <v>22</v>
      </c>
      <c r="C49" s="202" t="s">
        <v>84</v>
      </c>
      <c r="D49" s="95">
        <v>11384.334147712334</v>
      </c>
      <c r="E49" s="97">
        <v>23.3927001953125</v>
      </c>
      <c r="F49" s="96"/>
      <c r="G49" s="97">
        <v>97.370994567871094</v>
      </c>
      <c r="H49" s="210">
        <v>2.6169791221618652</v>
      </c>
      <c r="I49" s="210">
        <v>2.2987005710601807</v>
      </c>
      <c r="J49" s="210">
        <v>0.40318846702575684</v>
      </c>
      <c r="K49" s="96"/>
      <c r="L49" s="97">
        <v>0.76173180341720581</v>
      </c>
      <c r="M49" s="97">
        <v>0.93087184429168701</v>
      </c>
      <c r="N49" s="97">
        <v>3.9945855140686035</v>
      </c>
      <c r="O49" s="97">
        <v>3.9365885257720947</v>
      </c>
      <c r="P49" s="97">
        <v>5.7997014373540878E-2</v>
      </c>
    </row>
    <row r="50" spans="1:16" x14ac:dyDescent="0.3">
      <c r="A50" s="202" t="s">
        <v>59</v>
      </c>
      <c r="B50" s="202" t="s">
        <v>22</v>
      </c>
      <c r="C50" s="202" t="s">
        <v>85</v>
      </c>
      <c r="D50" s="95">
        <v>16688.115891500463</v>
      </c>
      <c r="E50" s="97">
        <v>48.932968139648438</v>
      </c>
      <c r="F50" s="96"/>
      <c r="G50" s="97">
        <v>93.894844055175781</v>
      </c>
      <c r="H50" s="210">
        <v>5.0196609497070313</v>
      </c>
      <c r="I50" s="210">
        <v>4.1264662742614746</v>
      </c>
      <c r="J50" s="210">
        <v>0.89319461584091187</v>
      </c>
      <c r="K50" s="96"/>
      <c r="L50" s="97">
        <v>1.0614200830459595</v>
      </c>
      <c r="M50" s="97">
        <v>1.3645761013031006</v>
      </c>
      <c r="N50" s="97">
        <v>2.8629148006439209</v>
      </c>
      <c r="O50" s="97">
        <v>2.7547988891601563</v>
      </c>
      <c r="P50" s="97">
        <v>0.10811596363782883</v>
      </c>
    </row>
    <row r="51" spans="1:16" x14ac:dyDescent="0.3">
      <c r="A51" s="202" t="s">
        <v>59</v>
      </c>
      <c r="B51" s="202" t="s">
        <v>23</v>
      </c>
      <c r="C51" s="202" t="s">
        <v>86</v>
      </c>
      <c r="D51" s="95">
        <v>16270.821008722451</v>
      </c>
      <c r="E51" s="97">
        <v>55.80267333984375</v>
      </c>
      <c r="F51" s="96"/>
      <c r="G51" s="97">
        <v>54.840133666992188</v>
      </c>
      <c r="H51" s="210">
        <v>48.961250305175781</v>
      </c>
      <c r="I51" s="210">
        <v>48.784439086914063</v>
      </c>
      <c r="J51" s="210">
        <v>0.70723444223403931</v>
      </c>
      <c r="K51" s="96"/>
      <c r="L51" s="97">
        <v>1.1555200815200806</v>
      </c>
      <c r="M51" s="97">
        <v>1.4390751123428345</v>
      </c>
      <c r="N51" s="97">
        <v>2.5660927295684814</v>
      </c>
      <c r="O51" s="97">
        <v>1.4418796300888062</v>
      </c>
      <c r="P51" s="97">
        <v>1.127482533454895</v>
      </c>
    </row>
    <row r="52" spans="1:16" x14ac:dyDescent="0.3">
      <c r="A52" s="202" t="s">
        <v>59</v>
      </c>
      <c r="B52" s="202" t="s">
        <v>23</v>
      </c>
      <c r="C52" s="202" t="s">
        <v>87</v>
      </c>
      <c r="D52" s="95">
        <v>53838.532971311943</v>
      </c>
      <c r="E52" s="97">
        <v>44.373672485351563</v>
      </c>
      <c r="F52" s="96"/>
      <c r="G52" s="97">
        <v>49.233310699462891</v>
      </c>
      <c r="H52" s="210">
        <v>53.1007080078125</v>
      </c>
      <c r="I52" s="210">
        <v>52.521781921386719</v>
      </c>
      <c r="J52" s="210">
        <v>1.0765241384506226</v>
      </c>
      <c r="K52" s="96"/>
      <c r="L52" s="97">
        <v>0.70563185214996338</v>
      </c>
      <c r="M52" s="97">
        <v>0.98626804351806641</v>
      </c>
      <c r="N52" s="97">
        <v>2.2231829166412354</v>
      </c>
      <c r="O52" s="97">
        <v>1.226990818977356</v>
      </c>
      <c r="P52" s="97">
        <v>0.99619197845458984</v>
      </c>
    </row>
    <row r="53" spans="1:16" x14ac:dyDescent="0.3">
      <c r="A53" s="202" t="s">
        <v>59</v>
      </c>
      <c r="B53" s="202" t="s">
        <v>23</v>
      </c>
      <c r="C53" s="202" t="s">
        <v>88</v>
      </c>
      <c r="D53" s="95">
        <v>41065.318857844206</v>
      </c>
      <c r="E53" s="97">
        <v>60.776824951171875</v>
      </c>
      <c r="F53" s="96"/>
      <c r="G53" s="97">
        <v>28.863338470458984</v>
      </c>
      <c r="H53" s="210">
        <v>69.946418762207031</v>
      </c>
      <c r="I53" s="210">
        <v>61.971408843994141</v>
      </c>
      <c r="J53" s="210">
        <v>12.219906806945801</v>
      </c>
      <c r="K53" s="96"/>
      <c r="L53" s="97">
        <v>1.0320158004760742</v>
      </c>
      <c r="M53" s="97">
        <v>1.1844805479049683</v>
      </c>
      <c r="N53" s="97">
        <v>1.9742939472198486</v>
      </c>
      <c r="O53" s="97">
        <v>0.63461679220199585</v>
      </c>
      <c r="P53" s="97">
        <v>1.339677095413208</v>
      </c>
    </row>
    <row r="54" spans="1:16" x14ac:dyDescent="0.3">
      <c r="A54" s="202" t="s">
        <v>59</v>
      </c>
      <c r="B54" s="202" t="s">
        <v>23</v>
      </c>
      <c r="C54" s="202" t="s">
        <v>89</v>
      </c>
      <c r="D54" s="95">
        <v>48080.296148421417</v>
      </c>
      <c r="E54" s="97">
        <v>74.3111572265625</v>
      </c>
      <c r="F54" s="96"/>
      <c r="G54" s="97">
        <v>8.0888452529907227</v>
      </c>
      <c r="H54" s="210">
        <v>92.601287841796875</v>
      </c>
      <c r="I54" s="210">
        <v>77.602195739746094</v>
      </c>
      <c r="J54" s="210">
        <v>22.36920166015625</v>
      </c>
      <c r="K54" s="96"/>
      <c r="L54" s="97">
        <v>1.0981531143188477</v>
      </c>
      <c r="M54" s="97">
        <v>1.3139728307723999</v>
      </c>
      <c r="N54" s="97">
        <v>1.7000356912612915</v>
      </c>
      <c r="O54" s="97">
        <v>0.13030055165290833</v>
      </c>
      <c r="P54" s="97">
        <v>1.5697351694107056</v>
      </c>
    </row>
    <row r="55" spans="1:16" x14ac:dyDescent="0.3">
      <c r="A55" s="202" t="s">
        <v>59</v>
      </c>
      <c r="B55" s="202" t="s">
        <v>23</v>
      </c>
      <c r="C55" s="202" t="s">
        <v>90</v>
      </c>
      <c r="D55" s="95">
        <v>15292.424298362148</v>
      </c>
      <c r="E55" s="97">
        <v>55.580543518066406</v>
      </c>
      <c r="F55" s="96"/>
      <c r="G55" s="97">
        <v>66.613059997558594</v>
      </c>
      <c r="H55" s="210">
        <v>43.391086578369141</v>
      </c>
      <c r="I55" s="210">
        <v>43.173210144042969</v>
      </c>
      <c r="J55" s="210">
        <v>1.4473206996917725</v>
      </c>
      <c r="K55" s="96"/>
      <c r="L55" s="97">
        <v>1.5670307874679565</v>
      </c>
      <c r="M55" s="97">
        <v>1.8146625757217407</v>
      </c>
      <c r="N55" s="97">
        <v>3.1863439083099365</v>
      </c>
      <c r="O55" s="97">
        <v>2.1305944919586182</v>
      </c>
      <c r="P55" s="97">
        <v>1.0557495355606079</v>
      </c>
    </row>
    <row r="56" spans="1:16" x14ac:dyDescent="0.3">
      <c r="A56" s="202" t="s">
        <v>59</v>
      </c>
      <c r="B56" s="202" t="s">
        <v>23</v>
      </c>
      <c r="C56" s="202" t="s">
        <v>91</v>
      </c>
      <c r="D56" s="95">
        <v>26420.310087882885</v>
      </c>
      <c r="E56" s="97">
        <v>53.908355712890625</v>
      </c>
      <c r="F56" s="96"/>
      <c r="G56" s="97">
        <v>66.921234130859375</v>
      </c>
      <c r="H56" s="210">
        <v>37.378009796142578</v>
      </c>
      <c r="I56" s="210">
        <v>34.975887298583984</v>
      </c>
      <c r="J56" s="210">
        <v>3.1245160102844238</v>
      </c>
      <c r="K56" s="96"/>
      <c r="L56" s="97">
        <v>1.0948766469955444</v>
      </c>
      <c r="M56" s="97">
        <v>1.1936017274856567</v>
      </c>
      <c r="N56" s="97">
        <v>2.2257730960845947</v>
      </c>
      <c r="O56" s="97">
        <v>1.5765421390533447</v>
      </c>
      <c r="P56" s="97">
        <v>0.64923089742660522</v>
      </c>
    </row>
    <row r="57" spans="1:16" x14ac:dyDescent="0.3">
      <c r="A57" s="202" t="s">
        <v>59</v>
      </c>
      <c r="B57" s="202" t="s">
        <v>23</v>
      </c>
      <c r="C57" s="202" t="s">
        <v>92</v>
      </c>
      <c r="D57" s="95">
        <v>26815.62149392677</v>
      </c>
      <c r="E57" s="97">
        <v>47.587574005126953</v>
      </c>
      <c r="F57" s="96"/>
      <c r="G57" s="97">
        <v>47.486381530761719</v>
      </c>
      <c r="H57" s="210">
        <v>57.362159729003906</v>
      </c>
      <c r="I57" s="210">
        <v>54.872573852539063</v>
      </c>
      <c r="J57" s="210">
        <v>3.2811768054962158</v>
      </c>
      <c r="K57" s="96"/>
      <c r="L57" s="97">
        <v>0.98490297794342041</v>
      </c>
      <c r="M57" s="97">
        <v>1.225440502166748</v>
      </c>
      <c r="N57" s="97">
        <v>2.575127124786377</v>
      </c>
      <c r="O57" s="97">
        <v>1.5378768444061279</v>
      </c>
      <c r="P57" s="97">
        <v>1.0372503995895386</v>
      </c>
    </row>
    <row r="58" spans="1:16" x14ac:dyDescent="0.3">
      <c r="A58" s="202" t="s">
        <v>59</v>
      </c>
      <c r="B58" s="202" t="s">
        <v>23</v>
      </c>
      <c r="C58" s="202" t="s">
        <v>93</v>
      </c>
      <c r="D58" s="95">
        <v>4609.8166666666721</v>
      </c>
      <c r="E58" s="97">
        <v>71.940895080566406</v>
      </c>
      <c r="F58" s="96"/>
      <c r="G58" s="97">
        <v>57.501201629638672</v>
      </c>
      <c r="H58" s="210">
        <v>47.109611511230469</v>
      </c>
      <c r="I58" s="210">
        <v>47.006568908691406</v>
      </c>
      <c r="J58" s="210">
        <v>0.4067406952381134</v>
      </c>
      <c r="K58" s="96"/>
      <c r="L58" s="97">
        <v>6.9703936576843262</v>
      </c>
      <c r="M58" s="97">
        <v>8.0353431701660156</v>
      </c>
      <c r="N58" s="97">
        <v>10.553376197814941</v>
      </c>
      <c r="O58" s="97">
        <v>8.7608623504638672</v>
      </c>
      <c r="P58" s="97">
        <v>1.7925140857696533</v>
      </c>
    </row>
    <row r="59" spans="1:16" x14ac:dyDescent="0.3">
      <c r="A59" s="202" t="s">
        <v>59</v>
      </c>
      <c r="B59" s="202" t="s">
        <v>23</v>
      </c>
      <c r="C59" s="202" t="s">
        <v>94</v>
      </c>
      <c r="D59" s="95">
        <v>33126.475011650415</v>
      </c>
      <c r="E59" s="97">
        <v>61.456768035888672</v>
      </c>
      <c r="F59" s="96"/>
      <c r="G59" s="97">
        <v>37.007328033447266</v>
      </c>
      <c r="H59" s="210">
        <v>58.555530548095703</v>
      </c>
      <c r="I59" s="210">
        <v>48.037849426269531</v>
      </c>
      <c r="J59" s="210">
        <v>14.051434516906738</v>
      </c>
      <c r="K59" s="96"/>
      <c r="L59" s="97">
        <v>0.92580652236938477</v>
      </c>
      <c r="M59" s="97">
        <v>1.1291258335113525</v>
      </c>
      <c r="N59" s="97">
        <v>1.7954409122467041</v>
      </c>
      <c r="O59" s="97">
        <v>0.74080556631088257</v>
      </c>
      <c r="P59" s="97">
        <v>1.0546354055404663</v>
      </c>
    </row>
    <row r="60" spans="1:16" x14ac:dyDescent="0.3">
      <c r="A60" s="202" t="s">
        <v>24</v>
      </c>
      <c r="B60" s="202" t="s">
        <v>24</v>
      </c>
      <c r="C60" s="202" t="s">
        <v>95</v>
      </c>
      <c r="D60" s="95">
        <v>11362.084009044042</v>
      </c>
      <c r="E60" s="97">
        <v>73.043441772460938</v>
      </c>
      <c r="F60" s="96"/>
      <c r="G60" s="97">
        <v>84.422317504882813</v>
      </c>
      <c r="H60" s="210">
        <v>0.70192080736160278</v>
      </c>
      <c r="I60" s="210">
        <v>0.55222600698471069</v>
      </c>
      <c r="J60" s="210">
        <v>0.18470288813114166</v>
      </c>
      <c r="K60" s="96"/>
      <c r="L60" s="97">
        <v>43.574569702148438</v>
      </c>
      <c r="M60" s="97">
        <v>52.743568420410156</v>
      </c>
      <c r="N60" s="97">
        <v>59.257648468017578</v>
      </c>
      <c r="O60" s="97">
        <v>59.198020935058594</v>
      </c>
      <c r="P60" s="97">
        <v>5.9627845883369446E-2</v>
      </c>
    </row>
    <row r="61" spans="1:16" x14ac:dyDescent="0.3">
      <c r="A61" s="202" t="s">
        <v>24</v>
      </c>
      <c r="B61" s="202" t="s">
        <v>24</v>
      </c>
      <c r="C61" s="202" t="s">
        <v>96</v>
      </c>
      <c r="D61" s="95">
        <v>6518.1669704538754</v>
      </c>
      <c r="E61" s="97">
        <v>63.204238891601563</v>
      </c>
      <c r="F61" s="96"/>
      <c r="G61" s="97">
        <v>85.460441589355469</v>
      </c>
      <c r="H61" s="210">
        <v>0.82909387350082397</v>
      </c>
      <c r="I61" s="210">
        <v>0.76005786657333374</v>
      </c>
      <c r="J61" s="210">
        <v>8.821270614862442E-2</v>
      </c>
      <c r="K61" s="96"/>
      <c r="L61" s="97">
        <v>4.9183692932128906</v>
      </c>
      <c r="M61" s="97">
        <v>7.6921453475952148</v>
      </c>
      <c r="N61" s="97">
        <v>7.8290252685546875</v>
      </c>
      <c r="O61" s="97">
        <v>7.7980079650878906</v>
      </c>
      <c r="P61" s="97">
        <v>3.1017385423183441E-2</v>
      </c>
    </row>
    <row r="62" spans="1:16" x14ac:dyDescent="0.3">
      <c r="A62" s="202" t="s">
        <v>24</v>
      </c>
      <c r="B62" s="202" t="s">
        <v>24</v>
      </c>
      <c r="C62" s="202" t="s">
        <v>97</v>
      </c>
      <c r="D62" s="95">
        <v>9574.803569790869</v>
      </c>
      <c r="E62" s="97">
        <v>74.617080688476563</v>
      </c>
      <c r="F62" s="96"/>
      <c r="G62" s="97">
        <v>93.106254577636719</v>
      </c>
      <c r="H62" s="210">
        <v>1.2234574556350708</v>
      </c>
      <c r="I62" s="210">
        <v>0.64222848415374756</v>
      </c>
      <c r="J62" s="210">
        <v>0.6119391918182373</v>
      </c>
      <c r="K62" s="96"/>
      <c r="L62" s="97">
        <v>11.062150955200195</v>
      </c>
      <c r="M62" s="97">
        <v>12.88787841796875</v>
      </c>
      <c r="N62" s="97">
        <v>15.157619476318359</v>
      </c>
      <c r="O62" s="97">
        <v>15.038376808166504</v>
      </c>
      <c r="P62" s="97">
        <v>0.11924339830875397</v>
      </c>
    </row>
    <row r="63" spans="1:16" x14ac:dyDescent="0.3">
      <c r="A63" s="202" t="s">
        <v>24</v>
      </c>
      <c r="B63" s="202" t="s">
        <v>24</v>
      </c>
      <c r="C63" s="202" t="s">
        <v>98</v>
      </c>
      <c r="D63" s="95">
        <v>7948.5857805247215</v>
      </c>
      <c r="E63" s="97">
        <v>49.481655120849609</v>
      </c>
      <c r="F63" s="96"/>
      <c r="G63" s="97">
        <v>97.339927673339844</v>
      </c>
      <c r="H63" s="210">
        <v>0.94161957502365112</v>
      </c>
      <c r="I63" s="210">
        <v>0.68267422914505005</v>
      </c>
      <c r="J63" s="210">
        <v>0.25894537568092346</v>
      </c>
      <c r="K63" s="96"/>
      <c r="L63" s="97">
        <v>3.349393367767334</v>
      </c>
      <c r="M63" s="97">
        <v>3.9906132221221924</v>
      </c>
      <c r="N63" s="97">
        <v>7.5778532028198242</v>
      </c>
      <c r="O63" s="97">
        <v>7.5548839569091797</v>
      </c>
      <c r="P63" s="97">
        <v>2.2969052195549011E-2</v>
      </c>
    </row>
    <row r="64" spans="1:16" x14ac:dyDescent="0.3">
      <c r="A64" s="202" t="s">
        <v>24</v>
      </c>
      <c r="B64" s="202" t="s">
        <v>24</v>
      </c>
      <c r="C64" s="202" t="s">
        <v>99</v>
      </c>
      <c r="D64" s="95">
        <v>57657.600060815181</v>
      </c>
      <c r="E64" s="97">
        <v>47.439060211181641</v>
      </c>
      <c r="F64" s="96"/>
      <c r="G64" s="97">
        <v>83.485923767089844</v>
      </c>
      <c r="H64" s="210">
        <v>0.43378952145576477</v>
      </c>
      <c r="I64" s="210">
        <v>0.38516414165496826</v>
      </c>
      <c r="J64" s="210">
        <v>4.8625372350215912E-2</v>
      </c>
      <c r="K64" s="96"/>
      <c r="L64" s="97">
        <v>3.5273444652557373</v>
      </c>
      <c r="M64" s="97">
        <v>4.7030177116394043</v>
      </c>
      <c r="N64" s="97">
        <v>5.1045365333557129</v>
      </c>
      <c r="O64" s="97">
        <v>5.0874748229980469</v>
      </c>
      <c r="P64" s="97">
        <v>1.706155389547348E-2</v>
      </c>
    </row>
    <row r="65" spans="1:16" x14ac:dyDescent="0.3">
      <c r="A65" s="202" t="s">
        <v>24</v>
      </c>
      <c r="B65" s="202" t="s">
        <v>24</v>
      </c>
      <c r="C65" s="202" t="s">
        <v>100</v>
      </c>
      <c r="D65" s="95">
        <v>15289.902697772486</v>
      </c>
      <c r="E65" s="97">
        <v>95.893226623535156</v>
      </c>
      <c r="F65" s="96"/>
      <c r="G65" s="97">
        <v>72.596160888671875</v>
      </c>
      <c r="H65" s="210">
        <v>2.2173762321472168</v>
      </c>
      <c r="I65" s="210">
        <v>1.4018948078155518</v>
      </c>
      <c r="J65" s="210">
        <v>1.4000623226165771</v>
      </c>
      <c r="K65" s="96"/>
      <c r="L65" s="97">
        <v>51.090164184570313</v>
      </c>
      <c r="M65" s="97">
        <v>55.360847473144531</v>
      </c>
      <c r="N65" s="97">
        <v>54.518013000488281</v>
      </c>
      <c r="O65" s="97">
        <v>53.855022430419922</v>
      </c>
      <c r="P65" s="97">
        <v>0.66298872232437134</v>
      </c>
    </row>
    <row r="66" spans="1:16" x14ac:dyDescent="0.3">
      <c r="A66" s="202" t="s">
        <v>24</v>
      </c>
      <c r="B66" s="202" t="s">
        <v>24</v>
      </c>
      <c r="C66" s="202" t="s">
        <v>101</v>
      </c>
      <c r="D66" s="95">
        <v>8620.9979537253002</v>
      </c>
      <c r="E66" s="97">
        <v>62.515937805175781</v>
      </c>
      <c r="F66" s="96"/>
      <c r="G66" s="97">
        <v>81.554298400878906</v>
      </c>
      <c r="H66" s="210">
        <v>0.53613662719726563</v>
      </c>
      <c r="I66" s="210">
        <v>0.45615068078041077</v>
      </c>
      <c r="J66" s="210">
        <v>9.3255497515201569E-2</v>
      </c>
      <c r="K66" s="96"/>
      <c r="L66" s="97">
        <v>8.8598403930664063</v>
      </c>
      <c r="M66" s="97">
        <v>12.217510223388672</v>
      </c>
      <c r="N66" s="97">
        <v>15.147687911987305</v>
      </c>
      <c r="O66" s="97">
        <v>15.107037544250488</v>
      </c>
      <c r="P66" s="97">
        <v>4.0650516748428345E-2</v>
      </c>
    </row>
    <row r="67" spans="1:16" x14ac:dyDescent="0.3">
      <c r="A67" s="202" t="s">
        <v>24</v>
      </c>
      <c r="B67" s="202" t="s">
        <v>24</v>
      </c>
      <c r="C67" s="202" t="s">
        <v>102</v>
      </c>
      <c r="D67" s="95">
        <v>7895.5202906116538</v>
      </c>
      <c r="E67" s="97">
        <v>82.576309204101563</v>
      </c>
      <c r="F67" s="96"/>
      <c r="G67" s="97">
        <v>98.242446899414063</v>
      </c>
      <c r="H67" s="210">
        <v>0.31726345419883728</v>
      </c>
      <c r="I67" s="210">
        <v>0.18652600049972534</v>
      </c>
      <c r="J67" s="210">
        <v>0.13073743879795074</v>
      </c>
      <c r="K67" s="96"/>
      <c r="L67" s="97">
        <v>7.133244514465332</v>
      </c>
      <c r="M67" s="97">
        <v>8.5074777603149414</v>
      </c>
      <c r="N67" s="97">
        <v>10.117300987243652</v>
      </c>
      <c r="O67" s="97">
        <v>10.108177185058594</v>
      </c>
      <c r="P67" s="97">
        <v>9.1240033507347107E-3</v>
      </c>
    </row>
    <row r="68" spans="1:16" x14ac:dyDescent="0.3">
      <c r="A68" s="202" t="s">
        <v>24</v>
      </c>
      <c r="B68" s="202" t="s">
        <v>24</v>
      </c>
      <c r="C68" s="202" t="s">
        <v>103</v>
      </c>
      <c r="D68" s="95">
        <v>5022.968860537002</v>
      </c>
      <c r="E68" s="97">
        <v>24.909942626953125</v>
      </c>
      <c r="F68" s="96"/>
      <c r="G68" s="97">
        <v>100</v>
      </c>
      <c r="H68" s="210">
        <v>0.14461316168308258</v>
      </c>
      <c r="I68" s="210">
        <v>0.14461316168308258</v>
      </c>
      <c r="J68" s="210">
        <v>0</v>
      </c>
      <c r="K68" s="96"/>
      <c r="L68" s="97">
        <v>0.68457359075546265</v>
      </c>
      <c r="M68" s="97">
        <v>0.8400576114654541</v>
      </c>
      <c r="N68" s="97">
        <v>3.3723788261413574</v>
      </c>
      <c r="O68" s="97">
        <v>3.3694865703582764</v>
      </c>
      <c r="P68" s="97">
        <v>2.8922632336616516E-3</v>
      </c>
    </row>
    <row r="69" spans="1:16" x14ac:dyDescent="0.3">
      <c r="A69" s="202" t="s">
        <v>46</v>
      </c>
      <c r="B69" s="202" t="s">
        <v>25</v>
      </c>
      <c r="C69" s="202" t="s">
        <v>104</v>
      </c>
      <c r="D69" s="95">
        <v>10828.21823263634</v>
      </c>
      <c r="E69" s="97">
        <v>30.478952407836914</v>
      </c>
      <c r="F69" s="96"/>
      <c r="G69" s="97">
        <v>88.705360412597656</v>
      </c>
      <c r="H69" s="210">
        <v>7.4711313247680664</v>
      </c>
      <c r="I69" s="210">
        <v>7.2960596084594727</v>
      </c>
      <c r="J69" s="210">
        <v>0.17507204413414001</v>
      </c>
      <c r="K69" s="96"/>
      <c r="L69" s="97">
        <v>0.42738965153694153</v>
      </c>
      <c r="M69" s="97">
        <v>0.72680395841598511</v>
      </c>
      <c r="N69" s="97">
        <v>2.3583691120147705</v>
      </c>
      <c r="O69" s="97">
        <v>2.0012729167938232</v>
      </c>
      <c r="P69" s="97">
        <v>0.35709616541862488</v>
      </c>
    </row>
    <row r="70" spans="1:16" x14ac:dyDescent="0.3">
      <c r="A70" s="202" t="s">
        <v>46</v>
      </c>
      <c r="B70" s="202" t="s">
        <v>25</v>
      </c>
      <c r="C70" s="202" t="s">
        <v>105</v>
      </c>
      <c r="D70" s="95">
        <v>18755.17802840225</v>
      </c>
      <c r="E70" s="97">
        <v>23.755914688110352</v>
      </c>
      <c r="F70" s="96"/>
      <c r="G70" s="97">
        <v>84.132339477539063</v>
      </c>
      <c r="H70" s="210">
        <v>16.855010986328125</v>
      </c>
      <c r="I70" s="210">
        <v>16.485628128051758</v>
      </c>
      <c r="J70" s="210">
        <v>0.36938261985778809</v>
      </c>
      <c r="K70" s="96"/>
      <c r="L70" s="97">
        <v>0.56992578506469727</v>
      </c>
      <c r="M70" s="97">
        <v>0.68937408924102783</v>
      </c>
      <c r="N70" s="97">
        <v>2.8010516166687012</v>
      </c>
      <c r="O70" s="97">
        <v>2.3293182849884033</v>
      </c>
      <c r="P70" s="97">
        <v>0.4717332124710083</v>
      </c>
    </row>
    <row r="71" spans="1:16" x14ac:dyDescent="0.3">
      <c r="A71" s="202" t="s">
        <v>46</v>
      </c>
      <c r="B71" s="202" t="s">
        <v>25</v>
      </c>
      <c r="C71" s="202" t="s">
        <v>106</v>
      </c>
      <c r="D71" s="95">
        <v>15927.740096428817</v>
      </c>
      <c r="E71" s="97">
        <v>22.336225509643555</v>
      </c>
      <c r="F71" s="96"/>
      <c r="G71" s="97">
        <v>69.211227416992188</v>
      </c>
      <c r="H71" s="210">
        <v>33.070358276367188</v>
      </c>
      <c r="I71" s="210">
        <v>32.857662200927734</v>
      </c>
      <c r="J71" s="210">
        <v>0.40948551893234253</v>
      </c>
      <c r="K71" s="96"/>
      <c r="L71" s="97">
        <v>0.83526027202606201</v>
      </c>
      <c r="M71" s="97">
        <v>1.178575873374939</v>
      </c>
      <c r="N71" s="97">
        <v>5.165001392364502</v>
      </c>
      <c r="O71" s="97">
        <v>2.5061302185058594</v>
      </c>
      <c r="P71" s="97">
        <v>2.6588711738586426</v>
      </c>
    </row>
    <row r="72" spans="1:16" x14ac:dyDescent="0.3">
      <c r="A72" s="202" t="s">
        <v>46</v>
      </c>
      <c r="B72" s="202" t="s">
        <v>25</v>
      </c>
      <c r="C72" s="202" t="s">
        <v>107</v>
      </c>
      <c r="D72" s="95">
        <v>8308.8338000497388</v>
      </c>
      <c r="E72" s="97">
        <v>13.878791809082031</v>
      </c>
      <c r="F72" s="96"/>
      <c r="G72" s="97">
        <v>86.629432678222656</v>
      </c>
      <c r="H72" s="210">
        <v>14.598021507263184</v>
      </c>
      <c r="I72" s="210">
        <v>14.201363563537598</v>
      </c>
      <c r="J72" s="210">
        <v>0.67824000120162964</v>
      </c>
      <c r="K72" s="96"/>
      <c r="L72" s="97">
        <v>0.43378770351409912</v>
      </c>
      <c r="M72" s="97">
        <v>0.60570180416107178</v>
      </c>
      <c r="N72" s="97">
        <v>4.1259074211120605</v>
      </c>
      <c r="O72" s="97">
        <v>2.9893302917480469</v>
      </c>
      <c r="P72" s="97">
        <v>1.1365768909454346</v>
      </c>
    </row>
    <row r="73" spans="1:16" x14ac:dyDescent="0.3">
      <c r="A73" s="202" t="s">
        <v>46</v>
      </c>
      <c r="B73" s="202" t="s">
        <v>25</v>
      </c>
      <c r="C73" s="202" t="s">
        <v>108</v>
      </c>
      <c r="D73" s="95">
        <v>15244.544511506623</v>
      </c>
      <c r="E73" s="97">
        <v>37.284618377685547</v>
      </c>
      <c r="F73" s="96"/>
      <c r="G73" s="97">
        <v>96.335182189941406</v>
      </c>
      <c r="H73" s="210">
        <v>2.5214006900787354</v>
      </c>
      <c r="I73" s="210">
        <v>2.4639475345611572</v>
      </c>
      <c r="J73" s="210">
        <v>5.7453084737062454E-2</v>
      </c>
      <c r="K73" s="96"/>
      <c r="L73" s="97">
        <v>0.72225087881088257</v>
      </c>
      <c r="M73" s="97">
        <v>1.0249098539352417</v>
      </c>
      <c r="N73" s="97">
        <v>2.7103779315948486</v>
      </c>
      <c r="O73" s="97">
        <v>2.5812063217163086</v>
      </c>
      <c r="P73" s="97">
        <v>0.12917166948318481</v>
      </c>
    </row>
    <row r="74" spans="1:16" x14ac:dyDescent="0.3">
      <c r="A74" s="202" t="s">
        <v>46</v>
      </c>
      <c r="B74" s="202" t="s">
        <v>25</v>
      </c>
      <c r="C74" s="202" t="s">
        <v>109</v>
      </c>
      <c r="D74" s="95">
        <v>5913.1991556193461</v>
      </c>
      <c r="E74" s="97">
        <v>30.15186882019043</v>
      </c>
      <c r="F74" s="96"/>
      <c r="G74" s="97">
        <v>87.980453491210938</v>
      </c>
      <c r="H74" s="210">
        <v>10.497035980224609</v>
      </c>
      <c r="I74" s="210">
        <v>10.497035980224609</v>
      </c>
      <c r="J74" s="210">
        <v>0</v>
      </c>
      <c r="K74" s="96"/>
      <c r="L74" s="97">
        <v>2.4210233688354492</v>
      </c>
      <c r="M74" s="97">
        <v>3.7162489891052246</v>
      </c>
      <c r="N74" s="97">
        <v>8.8832387924194336</v>
      </c>
      <c r="O74" s="97">
        <v>8.2505311965942383</v>
      </c>
      <c r="P74" s="97">
        <v>0.63270688056945801</v>
      </c>
    </row>
    <row r="75" spans="1:16" x14ac:dyDescent="0.3">
      <c r="A75" s="202" t="s">
        <v>37</v>
      </c>
      <c r="B75" s="202" t="s">
        <v>26</v>
      </c>
      <c r="C75" s="202" t="s">
        <v>110</v>
      </c>
      <c r="D75" s="95">
        <v>27427.342256505075</v>
      </c>
      <c r="E75" s="97">
        <v>53.563999176025391</v>
      </c>
      <c r="F75" s="96"/>
      <c r="G75" s="97">
        <v>97.737083435058594</v>
      </c>
      <c r="H75" s="210">
        <v>1.0149935483932495</v>
      </c>
      <c r="I75" s="210">
        <v>0.45777687430381775</v>
      </c>
      <c r="J75" s="210">
        <v>0.6111188530921936</v>
      </c>
      <c r="K75" s="96"/>
      <c r="L75" s="97">
        <v>2.4412696361541748</v>
      </c>
      <c r="M75" s="97">
        <v>2.8416411876678467</v>
      </c>
      <c r="N75" s="97">
        <v>5.2888703346252441</v>
      </c>
      <c r="O75" s="97">
        <v>5.1539492607116699</v>
      </c>
      <c r="P75" s="97">
        <v>0.13492141664028168</v>
      </c>
    </row>
    <row r="76" spans="1:16" x14ac:dyDescent="0.3">
      <c r="A76" s="202" t="s">
        <v>37</v>
      </c>
      <c r="B76" s="202" t="s">
        <v>26</v>
      </c>
      <c r="C76" s="202" t="s">
        <v>111</v>
      </c>
      <c r="D76" s="95">
        <v>32547.404474035502</v>
      </c>
      <c r="E76" s="97">
        <v>50.525753021240234</v>
      </c>
      <c r="F76" s="96"/>
      <c r="G76" s="97">
        <v>98.944229125976563</v>
      </c>
      <c r="H76" s="210">
        <v>0.66079151630401611</v>
      </c>
      <c r="I76" s="210">
        <v>0.54586023092269897</v>
      </c>
      <c r="J76" s="210">
        <v>0.1409035325050354</v>
      </c>
      <c r="K76" s="96"/>
      <c r="L76" s="97">
        <v>1.7353144884109497</v>
      </c>
      <c r="M76" s="97">
        <v>1.7598810195922852</v>
      </c>
      <c r="N76" s="97">
        <v>3.4932236671447754</v>
      </c>
      <c r="O76" s="97">
        <v>3.4711184501647949</v>
      </c>
      <c r="P76" s="97">
        <v>2.2105282172560692E-2</v>
      </c>
    </row>
    <row r="77" spans="1:16" x14ac:dyDescent="0.3">
      <c r="A77" s="202" t="s">
        <v>37</v>
      </c>
      <c r="B77" s="202" t="s">
        <v>26</v>
      </c>
      <c r="C77" s="202" t="s">
        <v>112</v>
      </c>
      <c r="D77" s="95">
        <v>14279.599515375663</v>
      </c>
      <c r="E77" s="97">
        <v>56.40557861328125</v>
      </c>
      <c r="F77" s="96"/>
      <c r="G77" s="97">
        <v>98.014305114746094</v>
      </c>
      <c r="H77" s="210">
        <v>1.4521951675415039</v>
      </c>
      <c r="I77" s="210">
        <v>0.98154467344284058</v>
      </c>
      <c r="J77" s="210">
        <v>0.74188029766082764</v>
      </c>
      <c r="K77" s="96"/>
      <c r="L77" s="97">
        <v>2.2344717979431152</v>
      </c>
      <c r="M77" s="97">
        <v>2.5023791790008545</v>
      </c>
      <c r="N77" s="97">
        <v>4.389458179473877</v>
      </c>
      <c r="O77" s="97">
        <v>4.3428912162780762</v>
      </c>
      <c r="P77" s="97">
        <v>4.656694084405899E-2</v>
      </c>
    </row>
    <row r="78" spans="1:16" x14ac:dyDescent="0.3">
      <c r="A78" s="202" t="s">
        <v>37</v>
      </c>
      <c r="B78" s="202" t="s">
        <v>26</v>
      </c>
      <c r="C78" s="202" t="s">
        <v>113</v>
      </c>
      <c r="D78" s="95">
        <v>15528.309256314475</v>
      </c>
      <c r="E78" s="97">
        <v>48.866062164306641</v>
      </c>
      <c r="F78" s="96"/>
      <c r="G78" s="97">
        <v>97.547065734863281</v>
      </c>
      <c r="H78" s="210">
        <v>0.66551035642623901</v>
      </c>
      <c r="I78" s="210">
        <v>0.4613628089427948</v>
      </c>
      <c r="J78" s="210">
        <v>0.23246540129184723</v>
      </c>
      <c r="K78" s="96"/>
      <c r="L78" s="97">
        <v>1.4388713836669922</v>
      </c>
      <c r="M78" s="97">
        <v>1.610440731048584</v>
      </c>
      <c r="N78" s="97">
        <v>3.2328996658325195</v>
      </c>
      <c r="O78" s="97">
        <v>3.2161357402801514</v>
      </c>
      <c r="P78" s="97">
        <v>1.6763962805271149E-2</v>
      </c>
    </row>
    <row r="79" spans="1:16" x14ac:dyDescent="0.3">
      <c r="A79" s="202" t="s">
        <v>37</v>
      </c>
      <c r="B79" s="202" t="s">
        <v>26</v>
      </c>
      <c r="C79" s="202" t="s">
        <v>114</v>
      </c>
      <c r="D79" s="95">
        <v>27251.401404403954</v>
      </c>
      <c r="E79" s="97">
        <v>46.639175415039063</v>
      </c>
      <c r="F79" s="96"/>
      <c r="G79" s="97">
        <v>97.185943603515625</v>
      </c>
      <c r="H79" s="210">
        <v>0.94063645601272583</v>
      </c>
      <c r="I79" s="210">
        <v>0.70698535442352295</v>
      </c>
      <c r="J79" s="210">
        <v>0.25521045923233032</v>
      </c>
      <c r="K79" s="96"/>
      <c r="L79" s="97">
        <v>1.2660453319549561</v>
      </c>
      <c r="M79" s="97">
        <v>1.5719143152236938</v>
      </c>
      <c r="N79" s="97">
        <v>3.3628897666931152</v>
      </c>
      <c r="O79" s="97">
        <v>3.3245437145233154</v>
      </c>
      <c r="P79" s="97">
        <v>3.8345955312252045E-2</v>
      </c>
    </row>
    <row r="80" spans="1:16" x14ac:dyDescent="0.3">
      <c r="A80" s="202" t="s">
        <v>37</v>
      </c>
      <c r="B80" s="202" t="s">
        <v>26</v>
      </c>
      <c r="C80" s="202" t="s">
        <v>115</v>
      </c>
      <c r="D80" s="95">
        <v>28267.782398797397</v>
      </c>
      <c r="E80" s="97">
        <v>57.870292663574219</v>
      </c>
      <c r="F80" s="96"/>
      <c r="G80" s="97">
        <v>96.480018615722656</v>
      </c>
      <c r="H80" s="210">
        <v>0.29382288455963135</v>
      </c>
      <c r="I80" s="210">
        <v>0.23618511855602264</v>
      </c>
      <c r="J80" s="210">
        <v>6.269817054271698E-2</v>
      </c>
      <c r="K80" s="96"/>
      <c r="L80" s="97">
        <v>1.6637922525405884</v>
      </c>
      <c r="M80" s="97">
        <v>1.8314019441604614</v>
      </c>
      <c r="N80" s="97">
        <v>3.1817409992218018</v>
      </c>
      <c r="O80" s="97">
        <v>3.1746454238891602</v>
      </c>
      <c r="P80" s="97">
        <v>7.0956260897219181E-3</v>
      </c>
    </row>
    <row r="81" spans="1:16" x14ac:dyDescent="0.3">
      <c r="A81" s="202" t="s">
        <v>37</v>
      </c>
      <c r="B81" s="202" t="s">
        <v>26</v>
      </c>
      <c r="C81" s="202" t="s">
        <v>116</v>
      </c>
      <c r="D81" s="95">
        <v>27436.411200423387</v>
      </c>
      <c r="E81" s="97">
        <v>48.532451629638672</v>
      </c>
      <c r="F81" s="96"/>
      <c r="G81" s="97">
        <v>93.621192932128906</v>
      </c>
      <c r="H81" s="210">
        <v>0.33786067366600037</v>
      </c>
      <c r="I81" s="210">
        <v>0.20947360992431641</v>
      </c>
      <c r="J81" s="210">
        <v>0.14190147817134857</v>
      </c>
      <c r="K81" s="96"/>
      <c r="L81" s="97">
        <v>1.3420026302337646</v>
      </c>
      <c r="M81" s="97">
        <v>1.546234130859375</v>
      </c>
      <c r="N81" s="97">
        <v>3.1446912288665771</v>
      </c>
      <c r="O81" s="97">
        <v>3.1229803562164307</v>
      </c>
      <c r="P81" s="97">
        <v>2.1710906177759171E-2</v>
      </c>
    </row>
    <row r="82" spans="1:16" x14ac:dyDescent="0.3">
      <c r="A82" s="202" t="s">
        <v>37</v>
      </c>
      <c r="B82" s="202" t="s">
        <v>26</v>
      </c>
      <c r="C82" s="202" t="s">
        <v>117</v>
      </c>
      <c r="D82" s="95">
        <v>14040.616558797734</v>
      </c>
      <c r="E82" s="97">
        <v>60.821975708007813</v>
      </c>
      <c r="F82" s="96"/>
      <c r="G82" s="97">
        <v>99.636146545410156</v>
      </c>
      <c r="H82" s="210">
        <v>0.55376636981964111</v>
      </c>
      <c r="I82" s="210">
        <v>0.37836962938308716</v>
      </c>
      <c r="J82" s="210">
        <v>0.2026747465133667</v>
      </c>
      <c r="K82" s="96"/>
      <c r="L82" s="97">
        <v>2.5853192806243896</v>
      </c>
      <c r="M82" s="97">
        <v>2.8913743495941162</v>
      </c>
      <c r="N82" s="97">
        <v>4.7129940986633301</v>
      </c>
      <c r="O82" s="97">
        <v>4.6998181343078613</v>
      </c>
      <c r="P82" s="97">
        <v>1.3175895437598228E-2</v>
      </c>
    </row>
    <row r="83" spans="1:16" x14ac:dyDescent="0.3">
      <c r="A83" s="202" t="s">
        <v>37</v>
      </c>
      <c r="B83" s="202" t="s">
        <v>26</v>
      </c>
      <c r="C83" s="202" t="s">
        <v>118</v>
      </c>
      <c r="D83" s="95">
        <v>22670.982338519534</v>
      </c>
      <c r="E83" s="97">
        <v>50.459068298339844</v>
      </c>
      <c r="F83" s="96"/>
      <c r="G83" s="97">
        <v>98.457176208496094</v>
      </c>
      <c r="H83" s="210">
        <v>0.88595336675643921</v>
      </c>
      <c r="I83" s="210">
        <v>0.42949357628822327</v>
      </c>
      <c r="J83" s="210">
        <v>0.45645979046821594</v>
      </c>
      <c r="K83" s="96"/>
      <c r="L83" s="97">
        <v>1.5624438524246216</v>
      </c>
      <c r="M83" s="97">
        <v>1.7859190702438354</v>
      </c>
      <c r="N83" s="97">
        <v>3.5451478958129883</v>
      </c>
      <c r="O83" s="97">
        <v>3.5261907577514648</v>
      </c>
      <c r="P83" s="97">
        <v>1.8957298249006271E-2</v>
      </c>
    </row>
    <row r="84" spans="1:16" x14ac:dyDescent="0.3">
      <c r="A84" s="202" t="s">
        <v>119</v>
      </c>
      <c r="B84" s="202" t="s">
        <v>27</v>
      </c>
      <c r="C84" s="202" t="s">
        <v>120</v>
      </c>
      <c r="D84" s="95">
        <v>5655.9428936076974</v>
      </c>
      <c r="E84" s="97">
        <v>28.124164581298828</v>
      </c>
      <c r="F84" s="96"/>
      <c r="G84" s="97">
        <v>72.9400634765625</v>
      </c>
      <c r="H84" s="210">
        <v>33.395870208740234</v>
      </c>
      <c r="I84" s="210">
        <v>31.17268180847168</v>
      </c>
      <c r="J84" s="210">
        <v>3.6598665714263916</v>
      </c>
      <c r="K84" s="96"/>
      <c r="L84" s="97">
        <v>6.8192582130432129</v>
      </c>
      <c r="M84" s="97">
        <v>10.57239818572998</v>
      </c>
      <c r="N84" s="97">
        <v>32.879566192626953</v>
      </c>
      <c r="O84" s="97">
        <v>16.170433044433594</v>
      </c>
      <c r="P84" s="97">
        <v>16.709135055541992</v>
      </c>
    </row>
    <row r="85" spans="1:16" x14ac:dyDescent="0.3">
      <c r="A85" s="202" t="s">
        <v>119</v>
      </c>
      <c r="B85" s="202" t="s">
        <v>27</v>
      </c>
      <c r="C85" s="202" t="s">
        <v>121</v>
      </c>
      <c r="D85" s="95">
        <v>10649.9722919099</v>
      </c>
      <c r="E85" s="97">
        <v>18.648052215576172</v>
      </c>
      <c r="F85" s="96"/>
      <c r="G85" s="97">
        <v>81.206260681152344</v>
      </c>
      <c r="H85" s="210">
        <v>20.646488189697266</v>
      </c>
      <c r="I85" s="210">
        <v>19.235134124755859</v>
      </c>
      <c r="J85" s="210">
        <v>2.0092406272888184</v>
      </c>
      <c r="K85" s="96"/>
      <c r="L85" s="97">
        <v>0.64234083890914917</v>
      </c>
      <c r="M85" s="97">
        <v>0.99568790197372437</v>
      </c>
      <c r="N85" s="97">
        <v>4.8728423118591309</v>
      </c>
      <c r="O85" s="97">
        <v>3.9033479690551758</v>
      </c>
      <c r="P85" s="97">
        <v>0.96949446201324463</v>
      </c>
    </row>
    <row r="86" spans="1:16" x14ac:dyDescent="0.3">
      <c r="A86" s="202" t="s">
        <v>119</v>
      </c>
      <c r="B86" s="202" t="s">
        <v>27</v>
      </c>
      <c r="C86" s="202" t="s">
        <v>122</v>
      </c>
      <c r="D86" s="95">
        <v>16229.586971008395</v>
      </c>
      <c r="E86" s="97">
        <v>18.964515686035156</v>
      </c>
      <c r="F86" s="96"/>
      <c r="G86" s="97">
        <v>65.321510314941406</v>
      </c>
      <c r="H86" s="210">
        <v>33.300025939941406</v>
      </c>
      <c r="I86" s="210">
        <v>29.635234832763672</v>
      </c>
      <c r="J86" s="210">
        <v>5.457796573638916</v>
      </c>
      <c r="K86" s="96"/>
      <c r="L86" s="97">
        <v>1.5363332033157349</v>
      </c>
      <c r="M86" s="97">
        <v>2.4665844440460205</v>
      </c>
      <c r="N86" s="97">
        <v>12.208014488220215</v>
      </c>
      <c r="O86" s="97">
        <v>5.5951461791992188</v>
      </c>
      <c r="P86" s="97">
        <v>6.6128683090209961</v>
      </c>
    </row>
    <row r="87" spans="1:16" x14ac:dyDescent="0.3">
      <c r="A87" s="202" t="s">
        <v>119</v>
      </c>
      <c r="B87" s="202" t="s">
        <v>27</v>
      </c>
      <c r="C87" s="202" t="s">
        <v>123</v>
      </c>
      <c r="D87" s="95">
        <v>32440.287205938308</v>
      </c>
      <c r="E87" s="97">
        <v>26.312145233154297</v>
      </c>
      <c r="F87" s="96"/>
      <c r="G87" s="97">
        <v>64.243606567382813</v>
      </c>
      <c r="H87" s="210">
        <v>41.047222137451172</v>
      </c>
      <c r="I87" s="210">
        <v>40.315608978271484</v>
      </c>
      <c r="J87" s="210">
        <v>1.2995713949203491</v>
      </c>
      <c r="K87" s="96"/>
      <c r="L87" s="97">
        <v>0.55333441495895386</v>
      </c>
      <c r="M87" s="97">
        <v>0.84209471940994263</v>
      </c>
      <c r="N87" s="97">
        <v>3.0090863704681396</v>
      </c>
      <c r="O87" s="97">
        <v>1.7510693073272705</v>
      </c>
      <c r="P87" s="97">
        <v>1.2580170631408691</v>
      </c>
    </row>
    <row r="88" spans="1:16" x14ac:dyDescent="0.3">
      <c r="A88" s="202" t="s">
        <v>119</v>
      </c>
      <c r="B88" s="202" t="s">
        <v>27</v>
      </c>
      <c r="C88" s="202" t="s">
        <v>124</v>
      </c>
      <c r="D88" s="95">
        <v>17569.158809236433</v>
      </c>
      <c r="E88" s="97">
        <v>50.784431457519531</v>
      </c>
      <c r="F88" s="96"/>
      <c r="G88" s="97">
        <v>89.859657287597656</v>
      </c>
      <c r="H88" s="210">
        <v>14.683321952819824</v>
      </c>
      <c r="I88" s="210">
        <v>12.354607582092285</v>
      </c>
      <c r="J88" s="210">
        <v>4.0949344635009766</v>
      </c>
      <c r="K88" s="96"/>
      <c r="L88" s="97">
        <v>6.0199851989746094</v>
      </c>
      <c r="M88" s="97">
        <v>7.7303924560546875</v>
      </c>
      <c r="N88" s="97">
        <v>14.602313041687012</v>
      </c>
      <c r="O88" s="97">
        <v>10.458229064941406</v>
      </c>
      <c r="P88" s="97">
        <v>4.1440839767456055</v>
      </c>
    </row>
    <row r="89" spans="1:16" x14ac:dyDescent="0.3">
      <c r="A89" s="202" t="s">
        <v>119</v>
      </c>
      <c r="B89" s="202" t="s">
        <v>27</v>
      </c>
      <c r="C89" s="202" t="s">
        <v>125</v>
      </c>
      <c r="D89" s="95">
        <v>20026.096620576853</v>
      </c>
      <c r="E89" s="97">
        <v>24.798538208007813</v>
      </c>
      <c r="F89" s="96"/>
      <c r="G89" s="97">
        <v>84.933982849121094</v>
      </c>
      <c r="H89" s="210">
        <v>20.363468170166016</v>
      </c>
      <c r="I89" s="210">
        <v>19.244157791137695</v>
      </c>
      <c r="J89" s="210">
        <v>2.0527112483978271</v>
      </c>
      <c r="K89" s="96"/>
      <c r="L89" s="97">
        <v>0.83750522136688232</v>
      </c>
      <c r="M89" s="97">
        <v>1.2461234331130981</v>
      </c>
      <c r="N89" s="97">
        <v>4.8009862899780273</v>
      </c>
      <c r="O89" s="97">
        <v>3.377312183380127</v>
      </c>
      <c r="P89" s="97">
        <v>1.4236739873886108</v>
      </c>
    </row>
    <row r="90" spans="1:16" x14ac:dyDescent="0.3">
      <c r="A90" s="202" t="s">
        <v>119</v>
      </c>
      <c r="B90" s="202" t="s">
        <v>27</v>
      </c>
      <c r="C90" s="202" t="s">
        <v>126</v>
      </c>
      <c r="D90" s="95">
        <v>21361.99623926013</v>
      </c>
      <c r="E90" s="97">
        <v>26.221485137939453</v>
      </c>
      <c r="F90" s="96"/>
      <c r="G90" s="97">
        <v>76.9344482421875</v>
      </c>
      <c r="H90" s="210">
        <v>28.0126953125</v>
      </c>
      <c r="I90" s="210">
        <v>27.592555999755859</v>
      </c>
      <c r="J90" s="210">
        <v>0.63093799352645874</v>
      </c>
      <c r="K90" s="96"/>
      <c r="L90" s="97">
        <v>0.51466214656829834</v>
      </c>
      <c r="M90" s="97">
        <v>0.75934278964996338</v>
      </c>
      <c r="N90" s="97">
        <v>2.789757251739502</v>
      </c>
      <c r="O90" s="97">
        <v>2.0498631000518799</v>
      </c>
      <c r="P90" s="97">
        <v>0.73989397287368774</v>
      </c>
    </row>
    <row r="91" spans="1:16" x14ac:dyDescent="0.3">
      <c r="A91" s="202" t="s">
        <v>119</v>
      </c>
      <c r="B91" s="202" t="s">
        <v>27</v>
      </c>
      <c r="C91" s="202" t="s">
        <v>127</v>
      </c>
      <c r="D91" s="95">
        <v>3682.602028593531</v>
      </c>
      <c r="E91" s="97">
        <v>30.597692489624023</v>
      </c>
      <c r="F91" s="96"/>
      <c r="G91" s="97">
        <v>61.617786407470703</v>
      </c>
      <c r="H91" s="210">
        <v>41.500190734863281</v>
      </c>
      <c r="I91" s="210">
        <v>39.938755035400391</v>
      </c>
      <c r="J91" s="210">
        <v>5.7370185852050781</v>
      </c>
      <c r="K91" s="96"/>
      <c r="L91" s="97">
        <v>12.814299583435059</v>
      </c>
      <c r="M91" s="97">
        <v>17.074573516845703</v>
      </c>
      <c r="N91" s="97">
        <v>47.600994110107422</v>
      </c>
      <c r="O91" s="97">
        <v>7.435269832611084</v>
      </c>
      <c r="P91" s="97">
        <v>40.165725708007813</v>
      </c>
    </row>
    <row r="92" spans="1:16" x14ac:dyDescent="0.3">
      <c r="A92" s="202" t="s">
        <v>119</v>
      </c>
      <c r="B92" s="202" t="s">
        <v>27</v>
      </c>
      <c r="C92" s="202" t="s">
        <v>128</v>
      </c>
      <c r="D92" s="95">
        <v>30411.793530909537</v>
      </c>
      <c r="E92" s="97">
        <v>31.678121566772461</v>
      </c>
      <c r="F92" s="96"/>
      <c r="G92" s="97">
        <v>72.833999633789063</v>
      </c>
      <c r="H92" s="210">
        <v>33.638942718505859</v>
      </c>
      <c r="I92" s="210">
        <v>29.997228622436523</v>
      </c>
      <c r="J92" s="210">
        <v>4.7623281478881836</v>
      </c>
      <c r="K92" s="96"/>
      <c r="L92" s="97">
        <v>0.55932420492172241</v>
      </c>
      <c r="M92" s="97">
        <v>0.88356024026870728</v>
      </c>
      <c r="N92" s="97">
        <v>2.5069899559020996</v>
      </c>
      <c r="O92" s="97">
        <v>1.7035226821899414</v>
      </c>
      <c r="P92" s="97">
        <v>0.80346721410751343</v>
      </c>
    </row>
    <row r="93" spans="1:16" x14ac:dyDescent="0.3">
      <c r="A93" s="202" t="s">
        <v>119</v>
      </c>
      <c r="B93" s="202" t="s">
        <v>27</v>
      </c>
      <c r="C93" s="202" t="s">
        <v>129</v>
      </c>
      <c r="D93" s="95">
        <v>6891.2141213721761</v>
      </c>
      <c r="E93" s="97">
        <v>31.306661605834961</v>
      </c>
      <c r="F93" s="96"/>
      <c r="G93" s="97">
        <v>80.976028442382813</v>
      </c>
      <c r="H93" s="210">
        <v>18.276348114013672</v>
      </c>
      <c r="I93" s="210">
        <v>16.584220886230469</v>
      </c>
      <c r="J93" s="210">
        <v>2.0846312046051025</v>
      </c>
      <c r="K93" s="96"/>
      <c r="L93" s="97">
        <v>1.1698603630065918</v>
      </c>
      <c r="M93" s="97">
        <v>1.638432502746582</v>
      </c>
      <c r="N93" s="97">
        <v>5.1394467353820801</v>
      </c>
      <c r="O93" s="97">
        <v>4.5091538429260254</v>
      </c>
      <c r="P93" s="97">
        <v>0.63029289245605469</v>
      </c>
    </row>
    <row r="94" spans="1:16" x14ac:dyDescent="0.3">
      <c r="A94" s="202" t="s">
        <v>119</v>
      </c>
      <c r="B94" s="202" t="s">
        <v>27</v>
      </c>
      <c r="C94" s="202" t="s">
        <v>130</v>
      </c>
      <c r="D94" s="95">
        <v>6731.9716802051462</v>
      </c>
      <c r="E94" s="97">
        <v>21.576744079589844</v>
      </c>
      <c r="F94" s="96"/>
      <c r="G94" s="97">
        <v>66.390480041503906</v>
      </c>
      <c r="H94" s="210">
        <v>49.686531066894531</v>
      </c>
      <c r="I94" s="210">
        <v>47.190685272216797</v>
      </c>
      <c r="J94" s="210">
        <v>5.4233665466308594</v>
      </c>
      <c r="K94" s="96"/>
      <c r="L94" s="97">
        <v>5.1293854713439941</v>
      </c>
      <c r="M94" s="97">
        <v>7.4368691444396973</v>
      </c>
      <c r="N94" s="97">
        <v>32.315258026123047</v>
      </c>
      <c r="O94" s="97">
        <v>12.875758171081543</v>
      </c>
      <c r="P94" s="97">
        <v>19.439498901367188</v>
      </c>
    </row>
    <row r="95" spans="1:16" x14ac:dyDescent="0.3">
      <c r="A95" s="202" t="s">
        <v>119</v>
      </c>
      <c r="B95" s="202" t="s">
        <v>27</v>
      </c>
      <c r="C95" s="202" t="s">
        <v>131</v>
      </c>
      <c r="D95" s="95">
        <v>7368.4759292259578</v>
      </c>
      <c r="E95" s="97">
        <v>16.93794059753418</v>
      </c>
      <c r="F95" s="96"/>
      <c r="G95" s="97">
        <v>81.303077697753906</v>
      </c>
      <c r="H95" s="210">
        <v>20.342100143432617</v>
      </c>
      <c r="I95" s="210">
        <v>17.891109466552734</v>
      </c>
      <c r="J95" s="210">
        <v>3.9867043495178223</v>
      </c>
      <c r="K95" s="96"/>
      <c r="L95" s="97">
        <v>1.1797555685043335</v>
      </c>
      <c r="M95" s="97">
        <v>1.7125687599182129</v>
      </c>
      <c r="N95" s="97">
        <v>9.9225778579711914</v>
      </c>
      <c r="O95" s="97">
        <v>5.9779524803161621</v>
      </c>
      <c r="P95" s="97">
        <v>3.9446256160736084</v>
      </c>
    </row>
    <row r="96" spans="1:16" x14ac:dyDescent="0.3">
      <c r="A96" s="202" t="s">
        <v>119</v>
      </c>
      <c r="B96" s="202" t="s">
        <v>28</v>
      </c>
      <c r="C96" s="202" t="s">
        <v>132</v>
      </c>
      <c r="D96" s="95">
        <v>1102.4578655333094</v>
      </c>
      <c r="E96" s="97">
        <v>17.539268493652344</v>
      </c>
      <c r="F96" s="96"/>
      <c r="G96" s="97">
        <v>68.478919982910156</v>
      </c>
      <c r="H96" s="210">
        <v>35.033679962158203</v>
      </c>
      <c r="I96" s="210">
        <v>33.552257537841797</v>
      </c>
      <c r="J96" s="210">
        <v>3.2691943645477295</v>
      </c>
      <c r="K96" s="96"/>
      <c r="L96" s="97">
        <v>0.76195371150970459</v>
      </c>
      <c r="M96" s="97">
        <v>1.8206915855407715</v>
      </c>
      <c r="N96" s="97">
        <v>9.1101970672607422</v>
      </c>
      <c r="O96" s="97">
        <v>5.1120419502258301</v>
      </c>
      <c r="P96" s="97">
        <v>3.9981551170349121</v>
      </c>
    </row>
    <row r="97" spans="1:16" x14ac:dyDescent="0.3">
      <c r="A97" s="202" t="s">
        <v>119</v>
      </c>
      <c r="B97" s="202" t="s">
        <v>28</v>
      </c>
      <c r="C97" s="202" t="s">
        <v>133</v>
      </c>
      <c r="D97" s="95">
        <v>1946.9836257737256</v>
      </c>
      <c r="E97" s="97">
        <v>4.4611911773681641</v>
      </c>
      <c r="F97" s="96"/>
      <c r="G97" s="97">
        <v>73.087417602539063</v>
      </c>
      <c r="H97" s="210">
        <v>37.706272125244141</v>
      </c>
      <c r="I97" s="210">
        <v>36.992420196533203</v>
      </c>
      <c r="J97" s="210">
        <v>2.1415529251098633</v>
      </c>
      <c r="K97" s="96"/>
      <c r="L97" s="97">
        <v>3.5363461822271347E-2</v>
      </c>
      <c r="M97" s="97">
        <v>0.15265341103076935</v>
      </c>
      <c r="N97" s="97">
        <v>3.3706998825073242</v>
      </c>
      <c r="O97" s="97">
        <v>2.2751729488372803</v>
      </c>
      <c r="P97" s="97">
        <v>1.0955269336700439</v>
      </c>
    </row>
    <row r="98" spans="1:16" x14ac:dyDescent="0.3">
      <c r="A98" s="202" t="s">
        <v>119</v>
      </c>
      <c r="B98" s="202" t="s">
        <v>28</v>
      </c>
      <c r="C98" s="202" t="s">
        <v>134</v>
      </c>
      <c r="D98" s="95">
        <v>11292.170929989805</v>
      </c>
      <c r="E98" s="97">
        <v>18.511392593383789</v>
      </c>
      <c r="F98" s="96"/>
      <c r="G98" s="97">
        <v>81.145111083984375</v>
      </c>
      <c r="H98" s="210">
        <v>24.738805770874023</v>
      </c>
      <c r="I98" s="210">
        <v>23.578432083129883</v>
      </c>
      <c r="J98" s="210">
        <v>1.6137795448303223</v>
      </c>
      <c r="K98" s="96"/>
      <c r="L98" s="97">
        <v>0.45867782831192017</v>
      </c>
      <c r="M98" s="97">
        <v>0.7932509183883667</v>
      </c>
      <c r="N98" s="97">
        <v>4.183629035949707</v>
      </c>
      <c r="O98" s="97">
        <v>3.3061175346374512</v>
      </c>
      <c r="P98" s="97">
        <v>0.87751120328903198</v>
      </c>
    </row>
    <row r="99" spans="1:16" x14ac:dyDescent="0.3">
      <c r="A99" s="202" t="s">
        <v>119</v>
      </c>
      <c r="B99" s="202" t="s">
        <v>28</v>
      </c>
      <c r="C99" s="202" t="s">
        <v>135</v>
      </c>
      <c r="D99" s="95">
        <v>16143.092720144448</v>
      </c>
      <c r="E99" s="97">
        <v>28.306358337402344</v>
      </c>
      <c r="F99" s="96"/>
      <c r="G99" s="97">
        <v>86.301803588867188</v>
      </c>
      <c r="H99" s="210">
        <v>15.765348434448242</v>
      </c>
      <c r="I99" s="210">
        <v>14.645190238952637</v>
      </c>
      <c r="J99" s="210">
        <v>1.1883403062820435</v>
      </c>
      <c r="K99" s="96"/>
      <c r="L99" s="97">
        <v>0.49947750568389893</v>
      </c>
      <c r="M99" s="97">
        <v>0.71055245399475098</v>
      </c>
      <c r="N99" s="97">
        <v>2.463759183883667</v>
      </c>
      <c r="O99" s="97">
        <v>2.0682318210601807</v>
      </c>
      <c r="P99" s="97">
        <v>0.3955274224281311</v>
      </c>
    </row>
    <row r="100" spans="1:16" x14ac:dyDescent="0.3">
      <c r="A100" s="202" t="s">
        <v>119</v>
      </c>
      <c r="B100" s="202" t="s">
        <v>28</v>
      </c>
      <c r="C100" s="202" t="s">
        <v>136</v>
      </c>
      <c r="D100" s="95">
        <v>12553.287968580178</v>
      </c>
      <c r="E100" s="97">
        <v>20.889093399047852</v>
      </c>
      <c r="F100" s="96"/>
      <c r="G100" s="97">
        <v>81.107688903808594</v>
      </c>
      <c r="H100" s="210">
        <v>18.309902191162109</v>
      </c>
      <c r="I100" s="210">
        <v>17.136690139770508</v>
      </c>
      <c r="J100" s="210">
        <v>1.7891610860824585</v>
      </c>
      <c r="K100" s="96"/>
      <c r="L100" s="97">
        <v>1.911081075668335</v>
      </c>
      <c r="M100" s="97">
        <v>2.4268269538879395</v>
      </c>
      <c r="N100" s="97">
        <v>10.698925971984863</v>
      </c>
      <c r="O100" s="97">
        <v>7.9892663955688477</v>
      </c>
      <c r="P100" s="97">
        <v>2.7096590995788574</v>
      </c>
    </row>
    <row r="101" spans="1:16" x14ac:dyDescent="0.3">
      <c r="A101" s="202" t="s">
        <v>119</v>
      </c>
      <c r="B101" s="202" t="s">
        <v>28</v>
      </c>
      <c r="C101" s="202" t="s">
        <v>137</v>
      </c>
      <c r="D101" s="95">
        <v>8031.9690242128499</v>
      </c>
      <c r="E101" s="97">
        <v>24.330024719238281</v>
      </c>
      <c r="F101" s="96"/>
      <c r="G101" s="97">
        <v>49.739036560058594</v>
      </c>
      <c r="H101" s="210">
        <v>62.143226623535156</v>
      </c>
      <c r="I101" s="210">
        <v>58.442558288574219</v>
      </c>
      <c r="J101" s="210">
        <v>5.894798755645752</v>
      </c>
      <c r="K101" s="96"/>
      <c r="L101" s="97">
        <v>5.0617709159851074</v>
      </c>
      <c r="M101" s="97">
        <v>7.1873598098754883</v>
      </c>
      <c r="N101" s="97">
        <v>29.446758270263672</v>
      </c>
      <c r="O101" s="97">
        <v>9.1699838638305664</v>
      </c>
      <c r="P101" s="97">
        <v>20.276775360107422</v>
      </c>
    </row>
    <row r="102" spans="1:16" x14ac:dyDescent="0.3">
      <c r="A102" s="202" t="s">
        <v>119</v>
      </c>
      <c r="B102" s="202" t="s">
        <v>28</v>
      </c>
      <c r="C102" s="202" t="s">
        <v>138</v>
      </c>
      <c r="D102" s="95">
        <v>43424.69782901444</v>
      </c>
      <c r="E102" s="97">
        <v>16.004339218139648</v>
      </c>
      <c r="F102" s="96"/>
      <c r="G102" s="97">
        <v>71.175758361816406</v>
      </c>
      <c r="H102" s="210">
        <v>35.969947814941406</v>
      </c>
      <c r="I102" s="210">
        <v>34.687000274658203</v>
      </c>
      <c r="J102" s="210">
        <v>2.3574292659759521</v>
      </c>
      <c r="K102" s="96"/>
      <c r="L102" s="97">
        <v>0.29396206140518188</v>
      </c>
      <c r="M102" s="97">
        <v>0.6055949330329895</v>
      </c>
      <c r="N102" s="97">
        <v>3.6952073574066162</v>
      </c>
      <c r="O102" s="97">
        <v>2.4239513874053955</v>
      </c>
      <c r="P102" s="97">
        <v>1.2712559700012207</v>
      </c>
    </row>
    <row r="103" spans="1:16" x14ac:dyDescent="0.3">
      <c r="A103" s="202" t="s">
        <v>119</v>
      </c>
      <c r="B103" s="202" t="s">
        <v>28</v>
      </c>
      <c r="C103" s="202" t="s">
        <v>139</v>
      </c>
      <c r="D103" s="95">
        <v>3100.7302605209115</v>
      </c>
      <c r="E103" s="97">
        <v>30.831865310668945</v>
      </c>
      <c r="F103" s="96"/>
      <c r="G103" s="97">
        <v>41.720199584960938</v>
      </c>
      <c r="H103" s="210">
        <v>76.695220947265625</v>
      </c>
      <c r="I103" s="210">
        <v>75.553176879882813</v>
      </c>
      <c r="J103" s="210">
        <v>3.6045682430267334</v>
      </c>
      <c r="K103" s="96"/>
      <c r="L103" s="97">
        <v>9.2254457473754883</v>
      </c>
      <c r="M103" s="97">
        <v>13.169280052185059</v>
      </c>
      <c r="N103" s="97">
        <v>38.348545074462891</v>
      </c>
      <c r="O103" s="97">
        <v>9.3338127136230469</v>
      </c>
      <c r="P103" s="97">
        <v>29.014732360839844</v>
      </c>
    </row>
    <row r="104" spans="1:16" x14ac:dyDescent="0.3">
      <c r="A104" s="202" t="s">
        <v>119</v>
      </c>
      <c r="B104" s="202" t="s">
        <v>28</v>
      </c>
      <c r="C104" s="202" t="s">
        <v>140</v>
      </c>
      <c r="D104" s="95">
        <v>6944.1064929234344</v>
      </c>
      <c r="E104" s="97">
        <v>17.368953704833984</v>
      </c>
      <c r="F104" s="96"/>
      <c r="G104" s="97">
        <v>79.291526794433594</v>
      </c>
      <c r="H104" s="210">
        <v>27.056243896484375</v>
      </c>
      <c r="I104" s="210">
        <v>23.153299331665039</v>
      </c>
      <c r="J104" s="210">
        <v>5.626795768737793</v>
      </c>
      <c r="K104" s="96"/>
      <c r="L104" s="97">
        <v>0.66218525171279907</v>
      </c>
      <c r="M104" s="97">
        <v>0.85018789768218994</v>
      </c>
      <c r="N104" s="97">
        <v>4.1030826568603516</v>
      </c>
      <c r="O104" s="97">
        <v>3.013939380645752</v>
      </c>
      <c r="P104" s="97">
        <v>1.0891432762145996</v>
      </c>
    </row>
    <row r="105" spans="1:16" x14ac:dyDescent="0.3">
      <c r="A105" s="202" t="s">
        <v>119</v>
      </c>
      <c r="B105" s="202" t="s">
        <v>28</v>
      </c>
      <c r="C105" s="202" t="s">
        <v>141</v>
      </c>
      <c r="D105" s="95">
        <v>9224.6125589649873</v>
      </c>
      <c r="E105" s="97">
        <v>43.790069580078125</v>
      </c>
      <c r="F105" s="96"/>
      <c r="G105" s="97">
        <v>88.04388427734375</v>
      </c>
      <c r="H105" s="210">
        <v>15.634512901306152</v>
      </c>
      <c r="I105" s="210">
        <v>15.477886199951172</v>
      </c>
      <c r="J105" s="210">
        <v>0.81645846366882324</v>
      </c>
      <c r="K105" s="96"/>
      <c r="L105" s="97">
        <v>0.79336339235305786</v>
      </c>
      <c r="M105" s="97">
        <v>1.0394270420074463</v>
      </c>
      <c r="N105" s="97">
        <v>2.3400533199310303</v>
      </c>
      <c r="O105" s="97">
        <v>1.8856191635131836</v>
      </c>
      <c r="P105" s="97">
        <v>0.45443412661552429</v>
      </c>
    </row>
    <row r="106" spans="1:16" x14ac:dyDescent="0.3">
      <c r="A106" s="202" t="s">
        <v>119</v>
      </c>
      <c r="B106" s="202" t="s">
        <v>28</v>
      </c>
      <c r="C106" s="202" t="s">
        <v>142</v>
      </c>
      <c r="D106" s="95">
        <v>16921.047917846037</v>
      </c>
      <c r="E106" s="97">
        <v>38.865364074707031</v>
      </c>
      <c r="F106" s="96"/>
      <c r="G106" s="97">
        <v>80.050285339355469</v>
      </c>
      <c r="H106" s="210">
        <v>29.511632919311523</v>
      </c>
      <c r="I106" s="210">
        <v>27.84260368347168</v>
      </c>
      <c r="J106" s="210">
        <v>2.0668838024139404</v>
      </c>
      <c r="K106" s="96"/>
      <c r="L106" s="97">
        <v>4.9959077835083008</v>
      </c>
      <c r="M106" s="97">
        <v>6.4091219902038574</v>
      </c>
      <c r="N106" s="97">
        <v>15.888898849487305</v>
      </c>
      <c r="O106" s="97">
        <v>5.1434774398803711</v>
      </c>
      <c r="P106" s="97">
        <v>10.745421409606934</v>
      </c>
    </row>
    <row r="107" spans="1:16" x14ac:dyDescent="0.3">
      <c r="A107" s="202" t="s">
        <v>119</v>
      </c>
      <c r="B107" s="202" t="s">
        <v>28</v>
      </c>
      <c r="C107" s="202" t="s">
        <v>143</v>
      </c>
      <c r="D107" s="95">
        <v>15673.633066217319</v>
      </c>
      <c r="E107" s="97">
        <v>31.365024566650391</v>
      </c>
      <c r="F107" s="96"/>
      <c r="G107" s="97">
        <v>72.573066711425781</v>
      </c>
      <c r="H107" s="210">
        <v>16.181304931640625</v>
      </c>
      <c r="I107" s="210">
        <v>15.108213424682617</v>
      </c>
      <c r="J107" s="210">
        <v>1.2992223501205444</v>
      </c>
      <c r="K107" s="96"/>
      <c r="L107" s="97">
        <v>1.0004148483276367</v>
      </c>
      <c r="M107" s="97">
        <v>1.2111910581588745</v>
      </c>
      <c r="N107" s="97">
        <v>3.2058038711547852</v>
      </c>
      <c r="O107" s="97">
        <v>2.6871345043182373</v>
      </c>
      <c r="P107" s="97">
        <v>0.51866936683654785</v>
      </c>
    </row>
    <row r="108" spans="1:16" x14ac:dyDescent="0.3">
      <c r="A108" s="202" t="s">
        <v>119</v>
      </c>
      <c r="B108" s="202" t="s">
        <v>28</v>
      </c>
      <c r="C108" s="202" t="s">
        <v>144</v>
      </c>
      <c r="D108" s="95">
        <v>11379.114315387158</v>
      </c>
      <c r="E108" s="97">
        <v>17.720058441162109</v>
      </c>
      <c r="F108" s="96"/>
      <c r="G108" s="97">
        <v>76.706855773925781</v>
      </c>
      <c r="H108" s="210">
        <v>30.051359176635742</v>
      </c>
      <c r="I108" s="210">
        <v>25.510700225830078</v>
      </c>
      <c r="J108" s="210">
        <v>6.1824889183044434</v>
      </c>
      <c r="K108" s="96"/>
      <c r="L108" s="97">
        <v>1.0964058637619019</v>
      </c>
      <c r="M108" s="97">
        <v>1.5117684602737427</v>
      </c>
      <c r="N108" s="97">
        <v>8.0440998077392578</v>
      </c>
      <c r="O108" s="97">
        <v>6.2586755752563477</v>
      </c>
      <c r="P108" s="97">
        <v>1.7854245901107788</v>
      </c>
    </row>
    <row r="109" spans="1:16" x14ac:dyDescent="0.3">
      <c r="A109" s="202" t="s">
        <v>119</v>
      </c>
      <c r="B109" s="202" t="s">
        <v>28</v>
      </c>
      <c r="C109" s="202" t="s">
        <v>145</v>
      </c>
      <c r="D109" s="95">
        <v>10889.275294942558</v>
      </c>
      <c r="E109" s="97">
        <v>22.279308319091797</v>
      </c>
      <c r="F109" s="96"/>
      <c r="G109" s="97">
        <v>90.577629089355469</v>
      </c>
      <c r="H109" s="210">
        <v>13.912553787231445</v>
      </c>
      <c r="I109" s="210">
        <v>12.39128303527832</v>
      </c>
      <c r="J109" s="210">
        <v>2.3249750137329102</v>
      </c>
      <c r="K109" s="96"/>
      <c r="L109" s="97">
        <v>1.9596610069274902</v>
      </c>
      <c r="M109" s="97">
        <v>3.1042957305908203</v>
      </c>
      <c r="N109" s="97">
        <v>9.2121105194091797</v>
      </c>
      <c r="O109" s="97">
        <v>8.1124649047851563</v>
      </c>
      <c r="P109" s="97">
        <v>1.0996458530426025</v>
      </c>
    </row>
    <row r="110" spans="1:16" x14ac:dyDescent="0.3">
      <c r="A110" s="202" t="s">
        <v>59</v>
      </c>
      <c r="B110" s="202" t="s">
        <v>29</v>
      </c>
      <c r="C110" s="202" t="s">
        <v>146</v>
      </c>
      <c r="D110" s="95">
        <v>18959.29959825856</v>
      </c>
      <c r="E110" s="97">
        <v>68.464225769042969</v>
      </c>
      <c r="F110" s="96"/>
      <c r="G110" s="97">
        <v>71.471107482910156</v>
      </c>
      <c r="H110" s="210">
        <v>1.311591625213623</v>
      </c>
      <c r="I110" s="210">
        <v>0.58135414123535156</v>
      </c>
      <c r="J110" s="210">
        <v>0.79404467344284058</v>
      </c>
      <c r="K110" s="96"/>
      <c r="L110" s="97">
        <v>6.7379975318908691</v>
      </c>
      <c r="M110" s="97">
        <v>7.6032962799072266</v>
      </c>
      <c r="N110" s="97">
        <v>7.6009106636047363</v>
      </c>
      <c r="O110" s="97">
        <v>7.53192138671875</v>
      </c>
      <c r="P110" s="97">
        <v>6.8989410996437073E-2</v>
      </c>
    </row>
    <row r="111" spans="1:16" x14ac:dyDescent="0.3">
      <c r="A111" s="202" t="s">
        <v>59</v>
      </c>
      <c r="B111" s="202" t="s">
        <v>29</v>
      </c>
      <c r="C111" s="202" t="s">
        <v>147</v>
      </c>
      <c r="D111" s="95">
        <v>23197.792086370871</v>
      </c>
      <c r="E111" s="97">
        <v>62.533512115478516</v>
      </c>
      <c r="F111" s="96"/>
      <c r="G111" s="97">
        <v>86.744483947753906</v>
      </c>
      <c r="H111" s="210">
        <v>1.8655743598937988</v>
      </c>
      <c r="I111" s="210">
        <v>1.3427338600158691</v>
      </c>
      <c r="J111" s="210">
        <v>0.55628204345703125</v>
      </c>
      <c r="K111" s="96"/>
      <c r="L111" s="97">
        <v>2.5401942729949951</v>
      </c>
      <c r="M111" s="97">
        <v>2.8842809200286865</v>
      </c>
      <c r="N111" s="97">
        <v>4.5007367134094238</v>
      </c>
      <c r="O111" s="97">
        <v>4.4414238929748535</v>
      </c>
      <c r="P111" s="97">
        <v>5.9312731027603149E-2</v>
      </c>
    </row>
    <row r="112" spans="1:16" x14ac:dyDescent="0.3">
      <c r="A112" s="202" t="s">
        <v>59</v>
      </c>
      <c r="B112" s="202" t="s">
        <v>29</v>
      </c>
      <c r="C112" s="202" t="s">
        <v>148</v>
      </c>
      <c r="D112" s="95">
        <v>22703.714548891534</v>
      </c>
      <c r="E112" s="97">
        <v>54.127754211425781</v>
      </c>
      <c r="F112" s="96"/>
      <c r="G112" s="97">
        <v>91.414817810058594</v>
      </c>
      <c r="H112" s="210">
        <v>0.74951332807540894</v>
      </c>
      <c r="I112" s="210">
        <v>0.62461471557617188</v>
      </c>
      <c r="J112" s="210">
        <v>0.14754162728786469</v>
      </c>
      <c r="K112" s="96"/>
      <c r="L112" s="97">
        <v>2.2335774898529053</v>
      </c>
      <c r="M112" s="97">
        <v>2.6614744663238525</v>
      </c>
      <c r="N112" s="97">
        <v>4.5477194786071777</v>
      </c>
      <c r="O112" s="97">
        <v>4.5120034217834473</v>
      </c>
      <c r="P112" s="97">
        <v>3.571617603302002E-2</v>
      </c>
    </row>
    <row r="113" spans="1:16" x14ac:dyDescent="0.3">
      <c r="A113" s="202" t="s">
        <v>59</v>
      </c>
      <c r="B113" s="202" t="s">
        <v>29</v>
      </c>
      <c r="C113" s="202" t="s">
        <v>149</v>
      </c>
      <c r="D113" s="95">
        <v>13167.406607176974</v>
      </c>
      <c r="E113" s="97">
        <v>53.068122863769531</v>
      </c>
      <c r="F113" s="96"/>
      <c r="G113" s="97">
        <v>97.807449340820313</v>
      </c>
      <c r="H113" s="210">
        <v>2.7315042018890381</v>
      </c>
      <c r="I113" s="210">
        <v>0.60019600391387939</v>
      </c>
      <c r="J113" s="210">
        <v>2.143557071685791</v>
      </c>
      <c r="K113" s="96"/>
      <c r="L113" s="97">
        <v>1.9088516235351563</v>
      </c>
      <c r="M113" s="97">
        <v>2.1926610469818115</v>
      </c>
      <c r="N113" s="97">
        <v>4.0687298774719238</v>
      </c>
      <c r="O113" s="97">
        <v>4.0109372138977051</v>
      </c>
      <c r="P113" s="97">
        <v>5.7792693376541138E-2</v>
      </c>
    </row>
    <row r="114" spans="1:16" x14ac:dyDescent="0.3">
      <c r="A114" s="202" t="s">
        <v>59</v>
      </c>
      <c r="B114" s="202" t="s">
        <v>29</v>
      </c>
      <c r="C114" s="202" t="s">
        <v>150</v>
      </c>
      <c r="D114" s="95">
        <v>37499.19051146791</v>
      </c>
      <c r="E114" s="97">
        <v>58.960556030273438</v>
      </c>
      <c r="F114" s="96"/>
      <c r="G114" s="97">
        <v>96.458877563476563</v>
      </c>
      <c r="H114" s="210">
        <v>1.1759687662124634</v>
      </c>
      <c r="I114" s="210">
        <v>0.71977764368057251</v>
      </c>
      <c r="J114" s="210">
        <v>0.4857541024684906</v>
      </c>
      <c r="K114" s="96"/>
      <c r="L114" s="97">
        <v>2.6432187557220459</v>
      </c>
      <c r="M114" s="97">
        <v>2.9531764984130859</v>
      </c>
      <c r="N114" s="97">
        <v>4.87139892578125</v>
      </c>
      <c r="O114" s="97">
        <v>4.8262543678283691</v>
      </c>
      <c r="P114" s="97">
        <v>4.5144576579332352E-2</v>
      </c>
    </row>
    <row r="115" spans="1:16" x14ac:dyDescent="0.3">
      <c r="A115" s="202" t="s">
        <v>59</v>
      </c>
      <c r="B115" s="202" t="s">
        <v>29</v>
      </c>
      <c r="C115" s="202" t="s">
        <v>151</v>
      </c>
      <c r="D115" s="95">
        <v>17422.551552094315</v>
      </c>
      <c r="E115" s="97">
        <v>54.443119049072266</v>
      </c>
      <c r="F115" s="96"/>
      <c r="G115" s="97">
        <v>97.137763977050781</v>
      </c>
      <c r="H115" s="210">
        <v>1.6378821134567261</v>
      </c>
      <c r="I115" s="210">
        <v>1.2243573665618896</v>
      </c>
      <c r="J115" s="210">
        <v>0.46217465400695801</v>
      </c>
      <c r="K115" s="96"/>
      <c r="L115" s="97">
        <v>2.2806110382080078</v>
      </c>
      <c r="M115" s="97">
        <v>2.7993366718292236</v>
      </c>
      <c r="N115" s="97">
        <v>5.1323151588439941</v>
      </c>
      <c r="O115" s="97">
        <v>5.0844192504882813</v>
      </c>
      <c r="P115" s="97">
        <v>4.789574071764946E-2</v>
      </c>
    </row>
    <row r="116" spans="1:16" x14ac:dyDescent="0.3">
      <c r="A116" s="202" t="s">
        <v>59</v>
      </c>
      <c r="B116" s="202" t="s">
        <v>29</v>
      </c>
      <c r="C116" s="202" t="s">
        <v>152</v>
      </c>
      <c r="D116" s="95">
        <v>13923.89381995345</v>
      </c>
      <c r="E116" s="97">
        <v>61.675266265869141</v>
      </c>
      <c r="F116" s="96"/>
      <c r="G116" s="97">
        <v>96.712921142578125</v>
      </c>
      <c r="H116" s="210">
        <v>1.2597185373306274</v>
      </c>
      <c r="I116" s="210">
        <v>0.86605650186538696</v>
      </c>
      <c r="J116" s="210">
        <v>0.46255290508270264</v>
      </c>
      <c r="K116" s="96"/>
      <c r="L116" s="97">
        <v>3.2189981937408447</v>
      </c>
      <c r="M116" s="97">
        <v>3.5280141830444336</v>
      </c>
      <c r="N116" s="97">
        <v>5.6610531806945801</v>
      </c>
      <c r="O116" s="97">
        <v>5.588414192199707</v>
      </c>
      <c r="P116" s="97">
        <v>7.2638735175132751E-2</v>
      </c>
    </row>
    <row r="117" spans="1:16" x14ac:dyDescent="0.3">
      <c r="A117" s="202" t="s">
        <v>59</v>
      </c>
      <c r="B117" s="202" t="s">
        <v>29</v>
      </c>
      <c r="C117" s="202" t="s">
        <v>153</v>
      </c>
      <c r="D117" s="95">
        <v>54867.120953164871</v>
      </c>
      <c r="E117" s="97">
        <v>58.404014587402344</v>
      </c>
      <c r="F117" s="96"/>
      <c r="G117" s="97">
        <v>98.625160217285156</v>
      </c>
      <c r="H117" s="210">
        <v>1.2538349628448486</v>
      </c>
      <c r="I117" s="210">
        <v>0.83612519502639771</v>
      </c>
      <c r="J117" s="210">
        <v>0.45825493335723877</v>
      </c>
      <c r="K117" s="96"/>
      <c r="L117" s="97">
        <v>2.6033511161804199</v>
      </c>
      <c r="M117" s="97">
        <v>2.8472983837127686</v>
      </c>
      <c r="N117" s="97">
        <v>4.8574104309082031</v>
      </c>
      <c r="O117" s="97">
        <v>4.8078298568725586</v>
      </c>
      <c r="P117" s="97">
        <v>4.9580905586481094E-2</v>
      </c>
    </row>
    <row r="118" spans="1:16" x14ac:dyDescent="0.3">
      <c r="A118" s="202" t="s">
        <v>59</v>
      </c>
      <c r="B118" s="202" t="s">
        <v>29</v>
      </c>
      <c r="C118" s="202" t="s">
        <v>154</v>
      </c>
      <c r="D118" s="95">
        <v>15625.318862299628</v>
      </c>
      <c r="E118" s="97">
        <v>63.766876220703125</v>
      </c>
      <c r="F118" s="96"/>
      <c r="G118" s="97">
        <v>98.679786682128906</v>
      </c>
      <c r="H118" s="210">
        <v>1.6991901397705078</v>
      </c>
      <c r="I118" s="210">
        <v>1.0711983442306519</v>
      </c>
      <c r="J118" s="210">
        <v>0.68868625164031982</v>
      </c>
      <c r="K118" s="96"/>
      <c r="L118" s="97">
        <v>3.8817434310913086</v>
      </c>
      <c r="M118" s="97">
        <v>4.3803224563598633</v>
      </c>
      <c r="N118" s="97">
        <v>6.7756357192993164</v>
      </c>
      <c r="O118" s="97">
        <v>6.7047381401062012</v>
      </c>
      <c r="P118" s="97">
        <v>7.0897579193115234E-2</v>
      </c>
    </row>
    <row r="119" spans="1:16" x14ac:dyDescent="0.3">
      <c r="A119" s="202" t="s">
        <v>59</v>
      </c>
      <c r="B119" s="202" t="s">
        <v>29</v>
      </c>
      <c r="C119" s="202" t="s">
        <v>155</v>
      </c>
      <c r="D119" s="95">
        <v>11666.064342834665</v>
      </c>
      <c r="E119" s="97">
        <v>57.984321594238281</v>
      </c>
      <c r="F119" s="96"/>
      <c r="G119" s="97">
        <v>56.646263122558594</v>
      </c>
      <c r="H119" s="210">
        <v>0.44841626286506653</v>
      </c>
      <c r="I119" s="210">
        <v>0.35051548480987549</v>
      </c>
      <c r="J119" s="210">
        <v>9.790077805519104E-2</v>
      </c>
      <c r="K119" s="96"/>
      <c r="L119" s="97">
        <v>4.0456128120422363</v>
      </c>
      <c r="M119" s="97">
        <v>4.4484796524047852</v>
      </c>
      <c r="N119" s="97">
        <v>4.2878632545471191</v>
      </c>
      <c r="O119" s="97">
        <v>4.2643752098083496</v>
      </c>
      <c r="P119" s="97">
        <v>2.348802424967289E-2</v>
      </c>
    </row>
    <row r="120" spans="1:16" x14ac:dyDescent="0.3">
      <c r="A120" s="202" t="s">
        <v>46</v>
      </c>
      <c r="B120" s="202" t="s">
        <v>30</v>
      </c>
      <c r="C120" s="202" t="s">
        <v>156</v>
      </c>
      <c r="D120" s="95">
        <v>530.27889652936335</v>
      </c>
      <c r="E120" s="97">
        <v>1.3822561502456665</v>
      </c>
      <c r="F120" s="96"/>
      <c r="G120" s="97">
        <v>83.612869262695313</v>
      </c>
      <c r="H120" s="210">
        <v>23.017684936523438</v>
      </c>
      <c r="I120" s="210">
        <v>20.080924987792969</v>
      </c>
      <c r="J120" s="210">
        <v>2.9367616176605225</v>
      </c>
      <c r="K120" s="96"/>
      <c r="L120" s="97">
        <v>0.13123278319835663</v>
      </c>
      <c r="M120" s="97">
        <v>0.19999472796916962</v>
      </c>
      <c r="N120" s="97">
        <v>14.178165435791016</v>
      </c>
      <c r="O120" s="97">
        <v>13.323992729187012</v>
      </c>
      <c r="P120" s="97">
        <v>0.85417360067367554</v>
      </c>
    </row>
    <row r="121" spans="1:16" x14ac:dyDescent="0.3">
      <c r="A121" s="202" t="s">
        <v>46</v>
      </c>
      <c r="B121" s="202" t="s">
        <v>30</v>
      </c>
      <c r="C121" s="202" t="s">
        <v>157</v>
      </c>
      <c r="D121" s="95">
        <v>15493.532006559439</v>
      </c>
      <c r="E121" s="97">
        <v>24.04864501953125</v>
      </c>
      <c r="F121" s="96"/>
      <c r="G121" s="97">
        <v>67.951560974121094</v>
      </c>
      <c r="H121" s="210">
        <v>35.46136474609375</v>
      </c>
      <c r="I121" s="210">
        <v>34.65509033203125</v>
      </c>
      <c r="J121" s="210">
        <v>0.96095502376556396</v>
      </c>
      <c r="K121" s="96"/>
      <c r="L121" s="97">
        <v>0.70476645231246948</v>
      </c>
      <c r="M121" s="97">
        <v>0.92153960466384888</v>
      </c>
      <c r="N121" s="97">
        <v>3.8238222599029541</v>
      </c>
      <c r="O121" s="97">
        <v>2.4217982292175293</v>
      </c>
      <c r="P121" s="97">
        <v>1.4020241498947144</v>
      </c>
    </row>
    <row r="122" spans="1:16" x14ac:dyDescent="0.3">
      <c r="A122" s="202" t="s">
        <v>46</v>
      </c>
      <c r="B122" s="202" t="s">
        <v>30</v>
      </c>
      <c r="C122" s="202" t="s">
        <v>158</v>
      </c>
      <c r="D122" s="95">
        <v>1900.9758666802134</v>
      </c>
      <c r="E122" s="97">
        <v>2.4984848499298096</v>
      </c>
      <c r="F122" s="96"/>
      <c r="G122" s="97">
        <v>87.139549255371094</v>
      </c>
      <c r="H122" s="210">
        <v>24.311546325683594</v>
      </c>
      <c r="I122" s="210">
        <v>22.974859237670898</v>
      </c>
      <c r="J122" s="210">
        <v>1.9508785009384155</v>
      </c>
      <c r="K122" s="96"/>
      <c r="L122" s="97">
        <v>0.2960943877696991</v>
      </c>
      <c r="M122" s="97">
        <v>0.40173676609992981</v>
      </c>
      <c r="N122" s="97">
        <v>15.584115028381348</v>
      </c>
      <c r="O122" s="97">
        <v>12.924327850341797</v>
      </c>
      <c r="P122" s="97">
        <v>2.6597874164581299</v>
      </c>
    </row>
    <row r="123" spans="1:16" x14ac:dyDescent="0.3">
      <c r="A123" s="202" t="s">
        <v>46</v>
      </c>
      <c r="B123" s="202" t="s">
        <v>30</v>
      </c>
      <c r="C123" s="202" t="s">
        <v>159</v>
      </c>
      <c r="D123" s="95">
        <v>20578.757421059639</v>
      </c>
      <c r="E123" s="97">
        <v>31.167606353759766</v>
      </c>
      <c r="F123" s="96"/>
      <c r="G123" s="97">
        <v>78.39007568359375</v>
      </c>
      <c r="H123" s="210">
        <v>29.990940093994141</v>
      </c>
      <c r="I123" s="210">
        <v>29.512382507324219</v>
      </c>
      <c r="J123" s="210">
        <v>0.80095213651657104</v>
      </c>
      <c r="K123" s="96"/>
      <c r="L123" s="97">
        <v>2.2997064590454102</v>
      </c>
      <c r="M123" s="97">
        <v>2.7065486907958984</v>
      </c>
      <c r="N123" s="97">
        <v>8.7862367630004883</v>
      </c>
      <c r="O123" s="97">
        <v>5.0010099411010742</v>
      </c>
      <c r="P123" s="97">
        <v>3.7852268218994141</v>
      </c>
    </row>
    <row r="124" spans="1:16" x14ac:dyDescent="0.3">
      <c r="A124" s="202" t="s">
        <v>46</v>
      </c>
      <c r="B124" s="202" t="s">
        <v>30</v>
      </c>
      <c r="C124" s="202" t="s">
        <v>160</v>
      </c>
      <c r="D124" s="95">
        <v>17826.617787821149</v>
      </c>
      <c r="E124" s="97">
        <v>25.533168792724609</v>
      </c>
      <c r="F124" s="96"/>
      <c r="G124" s="97">
        <v>88.66851806640625</v>
      </c>
      <c r="H124" s="210">
        <v>17.63429069519043</v>
      </c>
      <c r="I124" s="210">
        <v>17.109073638916016</v>
      </c>
      <c r="J124" s="210">
        <v>0.93085145950317383</v>
      </c>
      <c r="K124" s="96"/>
      <c r="L124" s="97">
        <v>1.0180269479751587</v>
      </c>
      <c r="M124" s="97">
        <v>1.2229371070861816</v>
      </c>
      <c r="N124" s="97">
        <v>4.7724213600158691</v>
      </c>
      <c r="O124" s="97">
        <v>3.8822078704833984</v>
      </c>
      <c r="P124" s="97">
        <v>0.89021354913711548</v>
      </c>
    </row>
    <row r="125" spans="1:16" x14ac:dyDescent="0.3">
      <c r="A125" s="202" t="s">
        <v>46</v>
      </c>
      <c r="B125" s="202" t="s">
        <v>30</v>
      </c>
      <c r="C125" s="202" t="s">
        <v>161</v>
      </c>
      <c r="D125" s="95">
        <v>7422.4295992294274</v>
      </c>
      <c r="E125" s="97">
        <v>32.982383728027344</v>
      </c>
      <c r="F125" s="96"/>
      <c r="G125" s="97">
        <v>67.725563049316406</v>
      </c>
      <c r="H125" s="210">
        <v>47.568008422851563</v>
      </c>
      <c r="I125" s="210">
        <v>46.895851135253906</v>
      </c>
      <c r="J125" s="210">
        <v>2.6213333606719971</v>
      </c>
      <c r="K125" s="96"/>
      <c r="L125" s="97">
        <v>3.1345326900482178</v>
      </c>
      <c r="M125" s="97">
        <v>3.4361641407012939</v>
      </c>
      <c r="N125" s="97">
        <v>10.334649085998535</v>
      </c>
      <c r="O125" s="97">
        <v>3.4192087650299072</v>
      </c>
      <c r="P125" s="97">
        <v>6.9154410362243652</v>
      </c>
    </row>
    <row r="126" spans="1:16" x14ac:dyDescent="0.3">
      <c r="A126" s="202" t="s">
        <v>46</v>
      </c>
      <c r="B126" s="202" t="s">
        <v>30</v>
      </c>
      <c r="C126" s="202" t="s">
        <v>162</v>
      </c>
      <c r="D126" s="95">
        <v>3802.2415154027221</v>
      </c>
      <c r="E126" s="97">
        <v>34.686557769775391</v>
      </c>
      <c r="F126" s="96"/>
      <c r="G126" s="97">
        <v>96.109901428222656</v>
      </c>
      <c r="H126" s="210">
        <v>6.1350598335266113</v>
      </c>
      <c r="I126" s="210">
        <v>4.4840531349182129</v>
      </c>
      <c r="J126" s="210">
        <v>2.0632905960083008</v>
      </c>
      <c r="K126" s="96"/>
      <c r="L126" s="97">
        <v>11.861248970031738</v>
      </c>
      <c r="M126" s="97">
        <v>16.920207977294922</v>
      </c>
      <c r="N126" s="97">
        <v>48.466304779052734</v>
      </c>
      <c r="O126" s="97">
        <v>47.919116973876953</v>
      </c>
      <c r="P126" s="97">
        <v>0.54718887805938721</v>
      </c>
    </row>
    <row r="127" spans="1:16" x14ac:dyDescent="0.3">
      <c r="A127" s="202" t="s">
        <v>46</v>
      </c>
      <c r="B127" s="202" t="s">
        <v>30</v>
      </c>
      <c r="C127" s="202" t="s">
        <v>163</v>
      </c>
      <c r="D127" s="95">
        <v>9636.7196491967097</v>
      </c>
      <c r="E127" s="97">
        <v>20.447751998901367</v>
      </c>
      <c r="F127" s="96"/>
      <c r="G127" s="97">
        <v>65.004615783691406</v>
      </c>
      <c r="H127" s="210">
        <v>38.554023742675781</v>
      </c>
      <c r="I127" s="210">
        <v>37.474445343017578</v>
      </c>
      <c r="J127" s="210">
        <v>1.0795767307281494</v>
      </c>
      <c r="K127" s="96"/>
      <c r="L127" s="97">
        <v>0.62109500169754028</v>
      </c>
      <c r="M127" s="97">
        <v>0.78719305992126465</v>
      </c>
      <c r="N127" s="97">
        <v>3.6845765113830566</v>
      </c>
      <c r="O127" s="97">
        <v>2.1348061561584473</v>
      </c>
      <c r="P127" s="97">
        <v>1.5497703552246094</v>
      </c>
    </row>
    <row r="128" spans="1:16" x14ac:dyDescent="0.3">
      <c r="A128" s="202" t="s">
        <v>46</v>
      </c>
      <c r="B128" s="202" t="s">
        <v>30</v>
      </c>
      <c r="C128" s="202" t="s">
        <v>164</v>
      </c>
      <c r="D128" s="95">
        <v>7081.3356627632702</v>
      </c>
      <c r="E128" s="97">
        <v>17.338886260986328</v>
      </c>
      <c r="F128" s="96"/>
      <c r="G128" s="97">
        <v>79.886787414550781</v>
      </c>
      <c r="H128" s="210">
        <v>27.8380126953125</v>
      </c>
      <c r="I128" s="210">
        <v>25.911741256713867</v>
      </c>
      <c r="J128" s="210">
        <v>4.210200309753418</v>
      </c>
      <c r="K128" s="96"/>
      <c r="L128" s="97">
        <v>0.94490045309066772</v>
      </c>
      <c r="M128" s="97">
        <v>1.2449264526367188</v>
      </c>
      <c r="N128" s="97">
        <v>7.206934928894043</v>
      </c>
      <c r="O128" s="97">
        <v>4.768798828125</v>
      </c>
      <c r="P128" s="97">
        <v>2.4381363391876221</v>
      </c>
    </row>
    <row r="129" spans="1:16" x14ac:dyDescent="0.3">
      <c r="A129" s="202" t="s">
        <v>37</v>
      </c>
      <c r="B129" s="202" t="s">
        <v>31</v>
      </c>
      <c r="C129" s="202" t="s">
        <v>165</v>
      </c>
      <c r="D129" s="95">
        <v>14265.689555230736</v>
      </c>
      <c r="E129" s="97">
        <v>36.448406219482422</v>
      </c>
      <c r="F129" s="96"/>
      <c r="G129" s="97">
        <v>99.938034057617188</v>
      </c>
      <c r="H129" s="210">
        <v>0.9676927924156189</v>
      </c>
      <c r="I129" s="210">
        <v>0.86212331056594849</v>
      </c>
      <c r="J129" s="210">
        <v>0.10556951910257339</v>
      </c>
      <c r="K129" s="96"/>
      <c r="L129" s="97">
        <v>2.4692292213439941</v>
      </c>
      <c r="M129" s="97">
        <v>3.1671595573425293</v>
      </c>
      <c r="N129" s="97">
        <v>7.9332122802734375</v>
      </c>
      <c r="O129" s="97">
        <v>7.8979535102844238</v>
      </c>
      <c r="P129" s="97">
        <v>3.525896742939949E-2</v>
      </c>
    </row>
    <row r="130" spans="1:16" x14ac:dyDescent="0.3">
      <c r="A130" s="202" t="s">
        <v>37</v>
      </c>
      <c r="B130" s="202" t="s">
        <v>31</v>
      </c>
      <c r="C130" s="202" t="s">
        <v>166</v>
      </c>
      <c r="D130" s="95">
        <v>30643.324177341037</v>
      </c>
      <c r="E130" s="97">
        <v>28.961311340332031</v>
      </c>
      <c r="F130" s="96"/>
      <c r="G130" s="97">
        <v>93.213050842285156</v>
      </c>
      <c r="H130" s="210">
        <v>1.3868705034255981</v>
      </c>
      <c r="I130" s="210">
        <v>0.91478866338729858</v>
      </c>
      <c r="J130" s="210">
        <v>0.47208184003829956</v>
      </c>
      <c r="K130" s="96"/>
      <c r="L130" s="97">
        <v>1.1142410039901733</v>
      </c>
      <c r="M130" s="97">
        <v>1.3323280811309814</v>
      </c>
      <c r="N130" s="97">
        <v>4.0813989639282227</v>
      </c>
      <c r="O130" s="97">
        <v>4.0057539939880371</v>
      </c>
      <c r="P130" s="97">
        <v>7.5644597411155701E-2</v>
      </c>
    </row>
    <row r="131" spans="1:16" x14ac:dyDescent="0.3">
      <c r="A131" s="202" t="s">
        <v>37</v>
      </c>
      <c r="B131" s="202" t="s">
        <v>31</v>
      </c>
      <c r="C131" s="202" t="s">
        <v>167</v>
      </c>
      <c r="D131" s="95">
        <v>8741.767350820046</v>
      </c>
      <c r="E131" s="97">
        <v>34.71295166015625</v>
      </c>
      <c r="F131" s="96"/>
      <c r="G131" s="97">
        <v>99.365753173828125</v>
      </c>
      <c r="H131" s="210">
        <v>1.3203557729721069</v>
      </c>
      <c r="I131" s="210">
        <v>1.1448402404785156</v>
      </c>
      <c r="J131" s="210">
        <v>0.17551557719707489</v>
      </c>
      <c r="K131" s="96"/>
      <c r="L131" s="97">
        <v>2.279557466506958</v>
      </c>
      <c r="M131" s="97">
        <v>2.833301305770874</v>
      </c>
      <c r="N131" s="97">
        <v>6.9940166473388672</v>
      </c>
      <c r="O131" s="97">
        <v>6.9630222320556641</v>
      </c>
      <c r="P131" s="97">
        <v>3.0994454398751259E-2</v>
      </c>
    </row>
    <row r="132" spans="1:16" x14ac:dyDescent="0.3">
      <c r="A132" s="202" t="s">
        <v>37</v>
      </c>
      <c r="B132" s="202" t="s">
        <v>31</v>
      </c>
      <c r="C132" s="202" t="s">
        <v>168</v>
      </c>
      <c r="D132" s="95">
        <v>7134.2225061051267</v>
      </c>
      <c r="E132" s="97">
        <v>14.004464149475098</v>
      </c>
      <c r="F132" s="96"/>
      <c r="G132" s="97">
        <v>96.977569580078125</v>
      </c>
      <c r="H132" s="210">
        <v>1.8123258352279663</v>
      </c>
      <c r="I132" s="210">
        <v>1.6376578807830811</v>
      </c>
      <c r="J132" s="210">
        <v>0.17466792464256287</v>
      </c>
      <c r="K132" s="96"/>
      <c r="L132" s="97">
        <v>0.74774473905563354</v>
      </c>
      <c r="M132" s="97">
        <v>1.067055344581604</v>
      </c>
      <c r="N132" s="97">
        <v>7.4345989227294922</v>
      </c>
      <c r="O132" s="97">
        <v>7.2930421829223633</v>
      </c>
      <c r="P132" s="97">
        <v>0.14155685901641846</v>
      </c>
    </row>
    <row r="133" spans="1:16" x14ac:dyDescent="0.3">
      <c r="A133" s="202" t="s">
        <v>37</v>
      </c>
      <c r="B133" s="202" t="s">
        <v>31</v>
      </c>
      <c r="C133" s="202" t="s">
        <v>169</v>
      </c>
      <c r="D133" s="95">
        <v>21584.791158315173</v>
      </c>
      <c r="E133" s="97">
        <v>40.873935699462891</v>
      </c>
      <c r="F133" s="96"/>
      <c r="G133" s="97">
        <v>95.113365173339844</v>
      </c>
      <c r="H133" s="210">
        <v>0.81611114740371704</v>
      </c>
      <c r="I133" s="210">
        <v>0.81611114740371704</v>
      </c>
      <c r="J133" s="210">
        <v>0</v>
      </c>
      <c r="K133" s="96"/>
      <c r="L133" s="97">
        <v>3.1015911102294922</v>
      </c>
      <c r="M133" s="97">
        <v>3.5199799537658691</v>
      </c>
      <c r="N133" s="97">
        <v>8.5348997116088867</v>
      </c>
      <c r="O133" s="97">
        <v>8.5113582611083984</v>
      </c>
      <c r="P133" s="97">
        <v>2.3541314527392387E-2</v>
      </c>
    </row>
    <row r="134" spans="1:16" x14ac:dyDescent="0.3">
      <c r="A134" s="202" t="s">
        <v>37</v>
      </c>
      <c r="B134" s="202" t="s">
        <v>31</v>
      </c>
      <c r="C134" s="202" t="s">
        <v>170</v>
      </c>
      <c r="D134" s="95">
        <v>11815.896847373368</v>
      </c>
      <c r="E134" s="97">
        <v>28.532505035400391</v>
      </c>
      <c r="F134" s="96"/>
      <c r="G134" s="97">
        <v>96.2667236328125</v>
      </c>
      <c r="H134" s="210">
        <v>0.11789297312498093</v>
      </c>
      <c r="I134" s="210">
        <v>0</v>
      </c>
      <c r="J134" s="210">
        <v>0.11789297312498093</v>
      </c>
      <c r="K134" s="96"/>
      <c r="L134" s="97">
        <v>0.90415847301483154</v>
      </c>
      <c r="M134" s="97">
        <v>1.3896058797836304</v>
      </c>
      <c r="N134" s="97">
        <v>4.7150435447692871</v>
      </c>
      <c r="O134" s="97">
        <v>4.7138190269470215</v>
      </c>
      <c r="P134" s="97">
        <v>1.2246492551639676E-3</v>
      </c>
    </row>
    <row r="135" spans="1:16" x14ac:dyDescent="0.3">
      <c r="A135" s="202" t="s">
        <v>37</v>
      </c>
      <c r="B135" s="202" t="s">
        <v>31</v>
      </c>
      <c r="C135" s="202" t="s">
        <v>171</v>
      </c>
      <c r="D135" s="95">
        <v>21714.889417473139</v>
      </c>
      <c r="E135" s="97">
        <v>35.441631317138672</v>
      </c>
      <c r="F135" s="96"/>
      <c r="G135" s="97">
        <v>96.726860046386719</v>
      </c>
      <c r="H135" s="210">
        <v>1.2338175773620605</v>
      </c>
      <c r="I135" s="210">
        <v>1.1654976606369019</v>
      </c>
      <c r="J135" s="210">
        <v>6.8319857120513916E-2</v>
      </c>
      <c r="K135" s="96"/>
      <c r="L135" s="97">
        <v>0.97842597961425781</v>
      </c>
      <c r="M135" s="97">
        <v>1.0667095184326172</v>
      </c>
      <c r="N135" s="97">
        <v>2.9855122566223145</v>
      </c>
      <c r="O135" s="97">
        <v>2.9600088596343994</v>
      </c>
      <c r="P135" s="97">
        <v>2.5503436103463173E-2</v>
      </c>
    </row>
    <row r="136" spans="1:16" x14ac:dyDescent="0.3">
      <c r="A136" s="202" t="s">
        <v>37</v>
      </c>
      <c r="B136" s="202" t="s">
        <v>31</v>
      </c>
      <c r="C136" s="202" t="s">
        <v>172</v>
      </c>
      <c r="D136" s="95">
        <v>4211.230704560201</v>
      </c>
      <c r="E136" s="97">
        <v>7.1665835380554199</v>
      </c>
      <c r="F136" s="96"/>
      <c r="G136" s="97">
        <v>96.450920104980469</v>
      </c>
      <c r="H136" s="210">
        <v>3.9713296890258789</v>
      </c>
      <c r="I136" s="210">
        <v>3.3962807655334473</v>
      </c>
      <c r="J136" s="210">
        <v>0.57504904270172119</v>
      </c>
      <c r="K136" s="96"/>
      <c r="L136" s="97">
        <v>0.21472048759460449</v>
      </c>
      <c r="M136" s="97">
        <v>0.29275348782539368</v>
      </c>
      <c r="N136" s="97">
        <v>4.1048140525817871</v>
      </c>
      <c r="O136" s="97">
        <v>3.9995815753936768</v>
      </c>
      <c r="P136" s="97">
        <v>0.10523222386837006</v>
      </c>
    </row>
    <row r="137" spans="1:16" x14ac:dyDescent="0.3">
      <c r="A137" s="202" t="s">
        <v>37</v>
      </c>
      <c r="B137" s="202" t="s">
        <v>31</v>
      </c>
      <c r="C137" s="202" t="s">
        <v>173</v>
      </c>
      <c r="D137" s="95">
        <v>2758.6255217359353</v>
      </c>
      <c r="E137" s="97">
        <v>8.20172119140625</v>
      </c>
      <c r="F137" s="96"/>
      <c r="G137" s="97">
        <v>98.678306579589844</v>
      </c>
      <c r="H137" s="210">
        <v>2.084244966506958</v>
      </c>
      <c r="I137" s="210">
        <v>2.084244966506958</v>
      </c>
      <c r="J137" s="210">
        <v>0</v>
      </c>
      <c r="K137" s="96"/>
      <c r="L137" s="97">
        <v>0.60451793670654297</v>
      </c>
      <c r="M137" s="97">
        <v>0.86956846714019775</v>
      </c>
      <c r="N137" s="97">
        <v>10.465183258056641</v>
      </c>
      <c r="O137" s="97">
        <v>10.400395393371582</v>
      </c>
      <c r="P137" s="97">
        <v>6.4787328243255615E-2</v>
      </c>
    </row>
    <row r="138" spans="1:16" x14ac:dyDescent="0.3">
      <c r="A138" s="202" t="s">
        <v>37</v>
      </c>
      <c r="B138" s="202" t="s">
        <v>31</v>
      </c>
      <c r="C138" s="202" t="s">
        <v>174</v>
      </c>
      <c r="D138" s="95">
        <v>16732.0697049228</v>
      </c>
      <c r="E138" s="97">
        <v>41.485431671142578</v>
      </c>
      <c r="F138" s="96"/>
      <c r="G138" s="97">
        <v>96.245414733886719</v>
      </c>
      <c r="H138" s="210">
        <v>1.1695173978805542</v>
      </c>
      <c r="I138" s="210">
        <v>1.1167757511138916</v>
      </c>
      <c r="J138" s="210">
        <v>5.2741639316082001E-2</v>
      </c>
      <c r="K138" s="96"/>
      <c r="L138" s="97">
        <v>1.5904014110565186</v>
      </c>
      <c r="M138" s="97">
        <v>1.8028988838195801</v>
      </c>
      <c r="N138" s="97">
        <v>4.2382826805114746</v>
      </c>
      <c r="O138" s="97">
        <v>4.1895956993103027</v>
      </c>
      <c r="P138" s="97">
        <v>4.8686869442462921E-2</v>
      </c>
    </row>
    <row r="139" spans="1:16" x14ac:dyDescent="0.3">
      <c r="A139" s="202" t="s">
        <v>37</v>
      </c>
      <c r="B139" s="202" t="s">
        <v>31</v>
      </c>
      <c r="C139" s="202" t="s">
        <v>175</v>
      </c>
      <c r="D139" s="95">
        <v>3789.5637830415353</v>
      </c>
      <c r="E139" s="97">
        <v>39.410301208496094</v>
      </c>
      <c r="F139" s="96"/>
      <c r="G139" s="97">
        <v>68.670249938964844</v>
      </c>
      <c r="H139" s="210">
        <v>2.4311618804931641</v>
      </c>
      <c r="I139" s="210">
        <v>2.0953660011291504</v>
      </c>
      <c r="J139" s="210">
        <v>0.33579584956169128</v>
      </c>
      <c r="K139" s="96"/>
      <c r="L139" s="97">
        <v>4.1034941673278809</v>
      </c>
      <c r="M139" s="97">
        <v>4.385584831237793</v>
      </c>
      <c r="N139" s="97">
        <v>9.4760875701904297</v>
      </c>
      <c r="O139" s="97">
        <v>9.4406843185424805</v>
      </c>
      <c r="P139" s="97">
        <v>3.5403423011302948E-2</v>
      </c>
    </row>
    <row r="140" spans="1:16" x14ac:dyDescent="0.3">
      <c r="A140" s="202"/>
      <c r="B140" s="202"/>
      <c r="C140" s="202"/>
      <c r="D140" s="95"/>
      <c r="E140" s="211"/>
      <c r="F140" s="96"/>
      <c r="G140" s="96"/>
      <c r="H140" s="96"/>
      <c r="I140" s="96"/>
      <c r="J140" s="96"/>
      <c r="K140" s="96"/>
      <c r="L140" s="96"/>
    </row>
    <row r="141" spans="1:16" s="6" customFormat="1" ht="15" thickBot="1" x14ac:dyDescent="0.35">
      <c r="A141" s="212"/>
      <c r="B141" s="212"/>
      <c r="C141" s="212" t="s">
        <v>32</v>
      </c>
      <c r="D141" s="98">
        <f>SUM(D5:D140)</f>
        <v>2278811.2806859906</v>
      </c>
      <c r="E141" s="213">
        <v>33.612041473388672</v>
      </c>
      <c r="F141" s="99"/>
      <c r="G141" s="99">
        <v>80.647026062011719</v>
      </c>
      <c r="H141" s="99">
        <v>18.611343383789063</v>
      </c>
      <c r="I141" s="99">
        <v>17.301961898803711</v>
      </c>
      <c r="J141" s="99">
        <v>1.9359350204467773</v>
      </c>
      <c r="K141" s="99"/>
      <c r="L141" s="99">
        <v>1.6133488416671753</v>
      </c>
      <c r="M141" s="99">
        <v>2.1969010829925537</v>
      </c>
      <c r="N141" s="99">
        <v>5.986295223236084</v>
      </c>
      <c r="O141" s="99">
        <v>4.6036477088928223</v>
      </c>
      <c r="P141" s="99">
        <v>1.3827035427093506</v>
      </c>
    </row>
  </sheetData>
  <mergeCells count="5">
    <mergeCell ref="A2:L2"/>
    <mergeCell ref="M2:P2"/>
    <mergeCell ref="D3:E3"/>
    <mergeCell ref="G3:J3"/>
    <mergeCell ref="L3:P3"/>
  </mergeCells>
  <pageMargins left="0.7" right="0.7" top="0.75" bottom="0.75" header="0.3" footer="0.3"/>
  <pageSetup scale="92" orientation="landscape" r:id="rId1"/>
  <headerFooter>
    <oddFooter>Page &amp;P of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99A2A-1C5A-4C3B-BEAB-0B0B1C880071}">
  <dimension ref="A3:J17"/>
  <sheetViews>
    <sheetView view="pageBreakPreview" zoomScaleNormal="130" zoomScaleSheetLayoutView="100" workbookViewId="0">
      <pane xSplit="1" ySplit="5" topLeftCell="B6" activePane="bottomRight" state="frozen"/>
      <selection activeCell="E12" sqref="E12"/>
      <selection pane="topRight" activeCell="E12" sqref="E12"/>
      <selection pane="bottomLeft" activeCell="E12" sqref="E12"/>
      <selection pane="bottomRight" activeCell="E5" sqref="E5"/>
    </sheetView>
  </sheetViews>
  <sheetFormatPr defaultRowHeight="14.4" x14ac:dyDescent="0.3"/>
  <cols>
    <col min="1" max="1" width="13.21875" style="112" customWidth="1"/>
    <col min="2" max="2" width="11" style="112" bestFit="1" customWidth="1"/>
    <col min="3" max="3" width="7.44140625" style="112" bestFit="1" customWidth="1"/>
    <col min="4" max="4" width="9.5546875" style="112" bestFit="1" customWidth="1"/>
    <col min="5" max="5" width="10.21875" style="112" bestFit="1" customWidth="1"/>
    <col min="6" max="6" width="7.44140625" style="112" bestFit="1" customWidth="1"/>
    <col min="7" max="7" width="9.5546875" style="112" bestFit="1" customWidth="1"/>
    <col min="8" max="8" width="10" style="112" bestFit="1" customWidth="1"/>
    <col min="9" max="9" width="7.44140625" style="112" bestFit="1" customWidth="1"/>
    <col min="10" max="10" width="9.5546875" style="112" bestFit="1" customWidth="1"/>
  </cols>
  <sheetData>
    <row r="3" spans="1:10" ht="15" thickBot="1" x14ac:dyDescent="0.35">
      <c r="A3" s="105" t="s">
        <v>236</v>
      </c>
      <c r="B3" s="105"/>
      <c r="C3" s="105"/>
      <c r="D3" s="105"/>
      <c r="E3" s="106"/>
      <c r="F3" s="106"/>
      <c r="G3" s="106"/>
      <c r="H3" s="106"/>
      <c r="I3" s="106"/>
      <c r="J3" s="106"/>
    </row>
    <row r="4" spans="1:10" ht="23.25" customHeight="1" thickTop="1" thickBot="1" x14ac:dyDescent="0.35">
      <c r="A4" s="329" t="s">
        <v>179</v>
      </c>
      <c r="B4" s="331" t="s">
        <v>231</v>
      </c>
      <c r="C4" s="331"/>
      <c r="D4" s="331"/>
      <c r="E4" s="332" t="s">
        <v>8</v>
      </c>
      <c r="F4" s="333"/>
      <c r="G4" s="334"/>
      <c r="H4" s="332" t="s">
        <v>232</v>
      </c>
      <c r="I4" s="333"/>
      <c r="J4" s="334"/>
    </row>
    <row r="5" spans="1:10" ht="27" thickBot="1" x14ac:dyDescent="0.35">
      <c r="A5" s="330"/>
      <c r="B5" s="107" t="s">
        <v>224</v>
      </c>
      <c r="C5" s="108" t="s">
        <v>233</v>
      </c>
      <c r="D5" s="107" t="s">
        <v>234</v>
      </c>
      <c r="E5" s="107" t="s">
        <v>224</v>
      </c>
      <c r="F5" s="108" t="s">
        <v>233</v>
      </c>
      <c r="G5" s="107" t="s">
        <v>234</v>
      </c>
      <c r="H5" s="107" t="s">
        <v>224</v>
      </c>
      <c r="I5" s="108" t="s">
        <v>233</v>
      </c>
      <c r="J5" s="107" t="s">
        <v>234</v>
      </c>
    </row>
    <row r="6" spans="1:10" x14ac:dyDescent="0.3">
      <c r="A6" s="109" t="s">
        <v>180</v>
      </c>
      <c r="B6" s="110">
        <v>550575.8311870232</v>
      </c>
      <c r="C6" s="111">
        <v>25.181346893310547</v>
      </c>
      <c r="D6" s="111">
        <v>74.818649291992188</v>
      </c>
      <c r="E6" s="110">
        <v>545140.46014670725</v>
      </c>
      <c r="F6" s="111">
        <v>25.067195892333984</v>
      </c>
      <c r="G6" s="111">
        <v>74.93280029296875</v>
      </c>
      <c r="H6" s="110">
        <v>5435.3710403146797</v>
      </c>
      <c r="I6" s="111">
        <v>36.630069732666016</v>
      </c>
      <c r="J6" s="111">
        <v>63.369930267333984</v>
      </c>
    </row>
    <row r="7" spans="1:10" x14ac:dyDescent="0.3">
      <c r="A7" s="109" t="s">
        <v>181</v>
      </c>
      <c r="B7" s="110">
        <v>1395633.0751566475</v>
      </c>
      <c r="C7" s="111">
        <v>34.500900268554688</v>
      </c>
      <c r="D7" s="111">
        <v>65.499099731445313</v>
      </c>
      <c r="E7" s="110">
        <v>1111637.2703732371</v>
      </c>
      <c r="F7" s="111">
        <v>35.247158050537109</v>
      </c>
      <c r="G7" s="111">
        <v>64.752838134765625</v>
      </c>
      <c r="H7" s="110">
        <v>283995.80478348077</v>
      </c>
      <c r="I7" s="111">
        <v>31.579841613769531</v>
      </c>
      <c r="J7" s="111">
        <v>68.420158386230469</v>
      </c>
    </row>
    <row r="8" spans="1:10" x14ac:dyDescent="0.3">
      <c r="A8" s="109" t="s">
        <v>182</v>
      </c>
      <c r="B8" s="110">
        <v>272787.00912773382</v>
      </c>
      <c r="C8" s="111">
        <v>21.759830474853516</v>
      </c>
      <c r="D8" s="111">
        <v>78.24017333984375</v>
      </c>
      <c r="E8" s="110">
        <v>214821.76568332125</v>
      </c>
      <c r="F8" s="111">
        <v>22.199880599975586</v>
      </c>
      <c r="G8" s="111">
        <v>77.800117492675781</v>
      </c>
      <c r="H8" s="110">
        <v>57965.243444413238</v>
      </c>
      <c r="I8" s="111">
        <v>20.12898063659668</v>
      </c>
      <c r="J8" s="111">
        <v>79.871017456054688</v>
      </c>
    </row>
    <row r="9" spans="1:10" x14ac:dyDescent="0.3">
      <c r="A9" s="109" t="s">
        <v>183</v>
      </c>
      <c r="B9" s="110">
        <v>192784.24694122377</v>
      </c>
      <c r="C9" s="111">
        <v>11.097043037414551</v>
      </c>
      <c r="D9" s="111">
        <v>88.9029541015625</v>
      </c>
      <c r="E9" s="110">
        <v>148625.2902770263</v>
      </c>
      <c r="F9" s="111">
        <v>11.681588172912598</v>
      </c>
      <c r="G9" s="111">
        <v>88.318412780761719</v>
      </c>
      <c r="H9" s="110">
        <v>44158.95666419615</v>
      </c>
      <c r="I9" s="111">
        <v>9.1296453475952148</v>
      </c>
      <c r="J9" s="111">
        <v>90.870353698730469</v>
      </c>
    </row>
    <row r="10" spans="1:10" x14ac:dyDescent="0.3">
      <c r="A10" s="109" t="s">
        <v>184</v>
      </c>
      <c r="B10" s="110">
        <v>1366147.2552966229</v>
      </c>
      <c r="C10" s="111">
        <v>18.304296493530273</v>
      </c>
      <c r="D10" s="111">
        <v>81.695701599121094</v>
      </c>
      <c r="E10" s="110">
        <v>768135.01528683188</v>
      </c>
      <c r="F10" s="111">
        <v>19.369144439697266</v>
      </c>
      <c r="G10" s="111">
        <v>80.630859375</v>
      </c>
      <c r="H10" s="110">
        <v>598012.24000996642</v>
      </c>
      <c r="I10" s="111">
        <v>16.9365234375</v>
      </c>
      <c r="J10" s="111">
        <v>83.0634765625</v>
      </c>
    </row>
    <row r="11" spans="1:10" x14ac:dyDescent="0.3">
      <c r="A11" s="109" t="s">
        <v>185</v>
      </c>
      <c r="B11" s="110">
        <v>1157459.485625104</v>
      </c>
      <c r="C11" s="111">
        <v>51.775302886962891</v>
      </c>
      <c r="D11" s="111">
        <v>48.224697113037109</v>
      </c>
      <c r="E11" s="110">
        <v>1142663.3283452971</v>
      </c>
      <c r="F11" s="111">
        <v>51.966171264648438</v>
      </c>
      <c r="G11" s="111">
        <v>48.033828735351563</v>
      </c>
      <c r="H11" s="110">
        <v>14796.157279789999</v>
      </c>
      <c r="I11" s="111">
        <v>37.0350341796875</v>
      </c>
      <c r="J11" s="111">
        <v>62.9649658203125</v>
      </c>
    </row>
    <row r="12" spans="1:10" x14ac:dyDescent="0.3">
      <c r="A12" s="109" t="s">
        <v>186</v>
      </c>
      <c r="B12" s="110">
        <v>1472811.8782001894</v>
      </c>
      <c r="C12" s="111">
        <v>30.764385223388672</v>
      </c>
      <c r="D12" s="111">
        <v>69.235618591308594</v>
      </c>
      <c r="E12" s="110">
        <v>1463679.8196997687</v>
      </c>
      <c r="F12" s="111">
        <v>30.844757080078125</v>
      </c>
      <c r="G12" s="111">
        <v>69.155242919921875</v>
      </c>
      <c r="H12" s="110">
        <v>9132.0585004220011</v>
      </c>
      <c r="I12" s="111">
        <v>17.88238525390625</v>
      </c>
      <c r="J12" s="111">
        <v>82.11761474609375</v>
      </c>
    </row>
    <row r="13" spans="1:10" x14ac:dyDescent="0.3">
      <c r="A13" s="109" t="s">
        <v>187</v>
      </c>
      <c r="B13" s="110">
        <v>862616.72236231773</v>
      </c>
      <c r="C13" s="111">
        <v>48.695262908935547</v>
      </c>
      <c r="D13" s="111">
        <v>51.304737091064453</v>
      </c>
      <c r="E13" s="110">
        <v>853569.70260460163</v>
      </c>
      <c r="F13" s="111">
        <v>48.711696624755859</v>
      </c>
      <c r="G13" s="111">
        <v>51.288303375244141</v>
      </c>
      <c r="H13" s="110">
        <v>9047.0197577162999</v>
      </c>
      <c r="I13" s="111">
        <v>47.144771575927734</v>
      </c>
      <c r="J13" s="111">
        <v>52.855228424072266</v>
      </c>
    </row>
    <row r="14" spans="1:10" x14ac:dyDescent="0.3">
      <c r="A14" s="109" t="s">
        <v>188</v>
      </c>
      <c r="B14" s="110">
        <v>1372509.6806000392</v>
      </c>
      <c r="C14" s="111">
        <v>10.537845611572266</v>
      </c>
      <c r="D14" s="111">
        <v>89.462158203125</v>
      </c>
      <c r="E14" s="110">
        <v>614207.3354426258</v>
      </c>
      <c r="F14" s="111">
        <v>13.223368644714355</v>
      </c>
      <c r="G14" s="111">
        <v>86.776634216308594</v>
      </c>
      <c r="H14" s="110">
        <v>758302.34515737428</v>
      </c>
      <c r="I14" s="111">
        <v>8.3626337051391602</v>
      </c>
      <c r="J14" s="111">
        <v>91.637367248535156</v>
      </c>
    </row>
    <row r="15" spans="1:10" x14ac:dyDescent="0.3">
      <c r="A15" s="109" t="s">
        <v>189</v>
      </c>
      <c r="B15" s="110">
        <v>403938.64213750907</v>
      </c>
      <c r="C15" s="111">
        <v>16.577722549438477</v>
      </c>
      <c r="D15" s="111">
        <v>83.422279357910156</v>
      </c>
      <c r="E15" s="110">
        <v>288156.40139092092</v>
      </c>
      <c r="F15" s="111">
        <v>17.810392379760742</v>
      </c>
      <c r="G15" s="111">
        <v>82.189605712890625</v>
      </c>
      <c r="H15" s="110">
        <v>115782.24074659188</v>
      </c>
      <c r="I15" s="111">
        <v>13.509878158569336</v>
      </c>
      <c r="J15" s="111">
        <v>86.490119934082031</v>
      </c>
    </row>
    <row r="16" spans="1:10" x14ac:dyDescent="0.3">
      <c r="B16" s="110"/>
      <c r="C16" s="111"/>
      <c r="D16" s="111"/>
      <c r="E16" s="110"/>
      <c r="F16" s="111"/>
      <c r="G16" s="111"/>
      <c r="H16" s="110"/>
      <c r="I16" s="111"/>
      <c r="J16" s="111"/>
    </row>
    <row r="17" spans="1:10" s="6" customFormat="1" ht="15" thickBot="1" x14ac:dyDescent="0.35">
      <c r="A17" s="113" t="s">
        <v>32</v>
      </c>
      <c r="B17" s="114">
        <f>SUM(B6:B16)</f>
        <v>9047263.8266344108</v>
      </c>
      <c r="C17" s="115">
        <v>29.124753952026367</v>
      </c>
      <c r="D17" s="115">
        <v>70.875244140625</v>
      </c>
      <c r="E17" s="114">
        <v>7150636.3892479204</v>
      </c>
      <c r="F17" s="115">
        <v>32.667037963867188</v>
      </c>
      <c r="G17" s="115">
        <v>67.332962036132813</v>
      </c>
      <c r="H17" s="114">
        <v>1896627.4373839891</v>
      </c>
      <c r="I17" s="115">
        <v>15.769693374633789</v>
      </c>
      <c r="J17" s="115">
        <v>84.230308532714844</v>
      </c>
    </row>
  </sheetData>
  <mergeCells count="4">
    <mergeCell ref="A4:A5"/>
    <mergeCell ref="B4:D4"/>
    <mergeCell ref="E4:G4"/>
    <mergeCell ref="H4:J4"/>
  </mergeCells>
  <pageMargins left="0.7" right="0.7" top="0.75" bottom="0.75" header="0.3" footer="0.3"/>
  <pageSetup scale="115" orientation="landscape" r:id="rId1"/>
  <headerFooter>
    <oddFooter>Page &amp;P of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0FC18-14C6-4077-9A85-E81B78E3B00A}">
  <dimension ref="A2:AE22"/>
  <sheetViews>
    <sheetView view="pageBreakPreview" zoomScale="120" zoomScaleNormal="130" zoomScaleSheetLayoutView="120" workbookViewId="0">
      <pane xSplit="1" ySplit="5" topLeftCell="H6" activePane="bottomRight" state="frozen"/>
      <selection activeCell="E12" sqref="E12"/>
      <selection pane="topRight" activeCell="E12" sqref="E12"/>
      <selection pane="bottomLeft" activeCell="E12" sqref="E12"/>
      <selection pane="bottomRight" activeCell="E12" sqref="E12"/>
    </sheetView>
  </sheetViews>
  <sheetFormatPr defaultRowHeight="14.4" x14ac:dyDescent="0.3"/>
  <cols>
    <col min="1" max="1" width="10.109375" bestFit="1" customWidth="1"/>
    <col min="2" max="2" width="9" bestFit="1" customWidth="1"/>
    <col min="3" max="3" width="5.88671875" style="5" bestFit="1" customWidth="1"/>
    <col min="4" max="4" width="7.77734375" style="5" bestFit="1" customWidth="1"/>
    <col min="5" max="5" width="8.21875" bestFit="1" customWidth="1"/>
    <col min="6" max="6" width="5.5546875" style="5" bestFit="1" customWidth="1"/>
    <col min="7" max="7" width="7.21875" style="5" bestFit="1" customWidth="1"/>
    <col min="8" max="8" width="8.21875" bestFit="1" customWidth="1"/>
    <col min="9" max="9" width="5.5546875" style="5" bestFit="1" customWidth="1"/>
    <col min="10" max="10" width="7.33203125" style="5" bestFit="1" customWidth="1"/>
    <col min="11" max="11" width="8.21875" bestFit="1" customWidth="1"/>
    <col min="12" max="12" width="5.44140625" style="5" bestFit="1" customWidth="1"/>
    <col min="13" max="13" width="7.21875" bestFit="1" customWidth="1"/>
    <col min="14" max="14" width="8.21875" style="15" bestFit="1" customWidth="1"/>
    <col min="15" max="15" width="7.33203125" style="5" bestFit="1" customWidth="1"/>
    <col min="16" max="16" width="7" bestFit="1" customWidth="1"/>
    <col min="17" max="17" width="7.21875" style="15" bestFit="1" customWidth="1"/>
    <col min="18" max="18" width="7.33203125" style="5" bestFit="1" customWidth="1"/>
    <col min="19" max="19" width="6.21875" bestFit="1" customWidth="1"/>
    <col min="20" max="20" width="7.21875" style="15" bestFit="1" customWidth="1"/>
    <col min="21" max="21" width="7.33203125" style="5" bestFit="1" customWidth="1"/>
    <col min="22" max="22" width="6.21875" bestFit="1" customWidth="1"/>
    <col min="23" max="23" width="7.21875" style="15" bestFit="1" customWidth="1"/>
    <col min="24" max="24" width="7.33203125" style="5" bestFit="1" customWidth="1"/>
    <col min="26" max="26" width="6.33203125" style="15" bestFit="1" customWidth="1"/>
    <col min="27" max="27" width="5.44140625" bestFit="1" customWidth="1"/>
    <col min="28" max="28" width="7.21875" bestFit="1" customWidth="1"/>
    <col min="29" max="29" width="8.77734375" style="15"/>
    <col min="30" max="30" width="6.109375" bestFit="1" customWidth="1"/>
    <col min="31" max="31" width="7.33203125" bestFit="1" customWidth="1"/>
  </cols>
  <sheetData>
    <row r="2" spans="1:31" ht="15" thickBot="1" x14ac:dyDescent="0.35">
      <c r="A2" s="335" t="s">
        <v>237</v>
      </c>
      <c r="B2" s="335"/>
      <c r="C2" s="335"/>
      <c r="D2" s="335"/>
      <c r="E2" s="335"/>
      <c r="F2" s="335"/>
      <c r="G2" s="335"/>
      <c r="H2" s="7"/>
      <c r="I2" s="117"/>
      <c r="J2" s="117"/>
      <c r="K2" s="7"/>
      <c r="L2" s="117"/>
      <c r="M2" s="7"/>
      <c r="N2" s="118"/>
      <c r="O2" s="117"/>
      <c r="P2" s="7"/>
      <c r="Q2" s="118"/>
      <c r="R2" s="117"/>
      <c r="S2" s="7"/>
      <c r="T2" s="118"/>
      <c r="U2" s="117"/>
      <c r="V2" s="7"/>
      <c r="W2" s="118"/>
      <c r="X2" s="117"/>
    </row>
    <row r="3" spans="1:31" ht="16.5" customHeight="1" thickTop="1" thickBot="1" x14ac:dyDescent="0.35">
      <c r="A3" s="324" t="s">
        <v>191</v>
      </c>
      <c r="B3" s="325" t="s">
        <v>221</v>
      </c>
      <c r="C3" s="325"/>
      <c r="D3" s="337"/>
      <c r="E3" s="338" t="s">
        <v>238</v>
      </c>
      <c r="F3" s="339"/>
      <c r="G3" s="339"/>
      <c r="H3" s="339"/>
      <c r="I3" s="339"/>
      <c r="J3" s="339"/>
      <c r="K3" s="339"/>
      <c r="L3" s="339"/>
      <c r="M3" s="340"/>
      <c r="N3" s="338" t="s">
        <v>239</v>
      </c>
      <c r="O3" s="339"/>
      <c r="P3" s="339"/>
      <c r="Q3" s="339"/>
      <c r="R3" s="339"/>
      <c r="S3" s="339"/>
      <c r="T3" s="339"/>
      <c r="U3" s="339"/>
      <c r="V3" s="340"/>
      <c r="W3" s="338" t="s">
        <v>240</v>
      </c>
      <c r="X3" s="339"/>
      <c r="Y3" s="339"/>
      <c r="Z3" s="339"/>
      <c r="AA3" s="339"/>
      <c r="AB3" s="339"/>
      <c r="AC3" s="339"/>
      <c r="AD3" s="339"/>
      <c r="AE3" s="340"/>
    </row>
    <row r="4" spans="1:31" ht="15" customHeight="1" thickBot="1" x14ac:dyDescent="0.35">
      <c r="A4" s="336"/>
      <c r="B4" s="13"/>
      <c r="C4" s="13"/>
      <c r="D4" s="13"/>
      <c r="E4" s="326" t="s">
        <v>241</v>
      </c>
      <c r="F4" s="327"/>
      <c r="G4" s="328"/>
      <c r="H4" s="326" t="s">
        <v>242</v>
      </c>
      <c r="I4" s="327"/>
      <c r="J4" s="328"/>
      <c r="K4" s="326" t="s">
        <v>243</v>
      </c>
      <c r="L4" s="327"/>
      <c r="M4" s="328"/>
      <c r="N4" s="326" t="s">
        <v>241</v>
      </c>
      <c r="O4" s="327"/>
      <c r="P4" s="328"/>
      <c r="Q4" s="326" t="s">
        <v>242</v>
      </c>
      <c r="R4" s="327"/>
      <c r="S4" s="328"/>
      <c r="T4" s="326" t="s">
        <v>243</v>
      </c>
      <c r="U4" s="327"/>
      <c r="V4" s="328"/>
      <c r="W4" s="326" t="s">
        <v>241</v>
      </c>
      <c r="X4" s="327"/>
      <c r="Y4" s="328"/>
      <c r="Z4" s="326" t="s">
        <v>242</v>
      </c>
      <c r="AA4" s="327"/>
      <c r="AB4" s="328"/>
      <c r="AC4" s="326" t="s">
        <v>243</v>
      </c>
      <c r="AD4" s="327"/>
      <c r="AE4" s="328"/>
    </row>
    <row r="5" spans="1:31" ht="21" thickBot="1" x14ac:dyDescent="0.35">
      <c r="A5" s="316"/>
      <c r="B5" s="119" t="s">
        <v>224</v>
      </c>
      <c r="C5" s="120" t="s">
        <v>233</v>
      </c>
      <c r="D5" s="119" t="s">
        <v>234</v>
      </c>
      <c r="E5" s="121" t="s">
        <v>224</v>
      </c>
      <c r="F5" s="53" t="s">
        <v>244</v>
      </c>
      <c r="G5" s="122" t="s">
        <v>245</v>
      </c>
      <c r="H5" s="121" t="s">
        <v>224</v>
      </c>
      <c r="I5" s="53" t="s">
        <v>244</v>
      </c>
      <c r="J5" s="122" t="s">
        <v>245</v>
      </c>
      <c r="K5" s="121" t="s">
        <v>224</v>
      </c>
      <c r="L5" s="53" t="s">
        <v>244</v>
      </c>
      <c r="M5" s="123" t="s">
        <v>245</v>
      </c>
      <c r="N5" s="124" t="s">
        <v>224</v>
      </c>
      <c r="O5" s="53" t="s">
        <v>244</v>
      </c>
      <c r="P5" s="122" t="s">
        <v>245</v>
      </c>
      <c r="Q5" s="124" t="s">
        <v>224</v>
      </c>
      <c r="R5" s="53" t="s">
        <v>244</v>
      </c>
      <c r="S5" s="122" t="s">
        <v>245</v>
      </c>
      <c r="T5" s="124" t="s">
        <v>224</v>
      </c>
      <c r="U5" s="53" t="s">
        <v>244</v>
      </c>
      <c r="V5" s="122" t="s">
        <v>245</v>
      </c>
      <c r="W5" s="124" t="s">
        <v>224</v>
      </c>
      <c r="X5" s="53" t="s">
        <v>244</v>
      </c>
      <c r="Y5" s="122" t="s">
        <v>245</v>
      </c>
      <c r="Z5" s="125" t="s">
        <v>224</v>
      </c>
      <c r="AA5" s="53" t="s">
        <v>244</v>
      </c>
      <c r="AB5" s="122" t="s">
        <v>245</v>
      </c>
      <c r="AC5" s="125" t="s">
        <v>224</v>
      </c>
      <c r="AD5" s="53" t="s">
        <v>244</v>
      </c>
      <c r="AE5" s="122" t="s">
        <v>245</v>
      </c>
    </row>
    <row r="6" spans="1:31" x14ac:dyDescent="0.3">
      <c r="A6" s="57" t="s">
        <v>17</v>
      </c>
      <c r="B6" s="3">
        <v>833165.25723874907</v>
      </c>
      <c r="C6" s="126">
        <v>48.707603454589844</v>
      </c>
      <c r="D6" s="126">
        <v>51.292396545410156</v>
      </c>
      <c r="E6" s="3">
        <v>579471.10750696925</v>
      </c>
      <c r="F6" s="126">
        <v>50.711029052734375</v>
      </c>
      <c r="G6" s="126">
        <v>49.288970947265625</v>
      </c>
      <c r="H6" s="3">
        <v>150412.37313510966</v>
      </c>
      <c r="I6" s="126">
        <v>44.004825592041016</v>
      </c>
      <c r="J6" s="126">
        <v>55.995174407958984</v>
      </c>
      <c r="K6" s="3">
        <v>90764.755725950468</v>
      </c>
      <c r="L6" s="126">
        <v>46.160556793212891</v>
      </c>
      <c r="M6" s="4">
        <v>53.839443206787109</v>
      </c>
      <c r="N6" s="3">
        <v>6541.4529025685979</v>
      </c>
      <c r="O6" s="4">
        <v>22.956569671630859</v>
      </c>
      <c r="P6" s="4">
        <v>77.043434143066406</v>
      </c>
      <c r="Q6" s="3">
        <v>384.748321293206</v>
      </c>
      <c r="R6" s="4">
        <v>31.387874603271484</v>
      </c>
      <c r="S6" s="4">
        <v>68.61212158203125</v>
      </c>
      <c r="T6" s="3">
        <v>1021.2217907276026</v>
      </c>
      <c r="U6" s="4">
        <v>32.742816925048828</v>
      </c>
      <c r="V6" s="4">
        <v>67.257186889648438</v>
      </c>
      <c r="W6" s="3">
        <v>3665.9044698485341</v>
      </c>
      <c r="X6" s="126">
        <v>44.594944000244141</v>
      </c>
      <c r="Y6" s="126">
        <v>55.405055999755859</v>
      </c>
      <c r="Z6" s="3">
        <v>563.60849011071559</v>
      </c>
      <c r="AA6" s="126">
        <v>37.134304046630859</v>
      </c>
      <c r="AB6" s="126">
        <v>62.865695953369141</v>
      </c>
      <c r="AC6" s="3">
        <v>340.08489611172649</v>
      </c>
      <c r="AD6" s="126">
        <v>21.147672653198242</v>
      </c>
      <c r="AE6" s="126">
        <v>78.852325439453125</v>
      </c>
    </row>
    <row r="7" spans="1:31" x14ac:dyDescent="0.3">
      <c r="A7" s="57" t="s">
        <v>19</v>
      </c>
      <c r="B7" s="3">
        <v>1797086.8382683212</v>
      </c>
      <c r="C7" s="126">
        <v>23.478548049926758</v>
      </c>
      <c r="D7" s="126">
        <v>76.521453857421875</v>
      </c>
      <c r="E7" s="3">
        <v>425059.77813660307</v>
      </c>
      <c r="F7" s="126">
        <v>12.61989688873291</v>
      </c>
      <c r="G7" s="126">
        <v>87.380104064941406</v>
      </c>
      <c r="H7" s="3">
        <v>152639.42357873087</v>
      </c>
      <c r="I7" s="126">
        <v>39.685005187988281</v>
      </c>
      <c r="J7" s="126">
        <v>60.314994812011719</v>
      </c>
      <c r="K7" s="3">
        <v>135957.86790188678</v>
      </c>
      <c r="L7" s="126">
        <v>42.885242462158203</v>
      </c>
      <c r="M7" s="4">
        <v>57.114757537841797</v>
      </c>
      <c r="N7" s="3">
        <v>575534.5355662473</v>
      </c>
      <c r="O7" s="4">
        <v>8.3246259689331055</v>
      </c>
      <c r="P7" s="4">
        <v>91.675376892089844</v>
      </c>
      <c r="Q7" s="3">
        <v>236168.11935633511</v>
      </c>
      <c r="R7" s="4">
        <v>37.164726257324219</v>
      </c>
      <c r="S7" s="4">
        <v>62.835273742675781</v>
      </c>
      <c r="T7" s="3">
        <v>241741.51542894344</v>
      </c>
      <c r="U7" s="4">
        <v>43.209175109863281</v>
      </c>
      <c r="V7" s="4">
        <v>56.790824890136719</v>
      </c>
      <c r="W7" s="3">
        <v>15919.321309799505</v>
      </c>
      <c r="X7" s="126">
        <v>15.705348014831543</v>
      </c>
      <c r="Y7" s="126">
        <v>84.294654846191406</v>
      </c>
      <c r="Z7" s="3">
        <v>8269.4847118457474</v>
      </c>
      <c r="AA7" s="126">
        <v>49.348808288574219</v>
      </c>
      <c r="AB7" s="126">
        <v>50.651191711425781</v>
      </c>
      <c r="AC7" s="3">
        <v>5796.7922779360797</v>
      </c>
      <c r="AD7" s="126">
        <v>46.388214111328125</v>
      </c>
      <c r="AE7" s="126">
        <v>53.611785888671875</v>
      </c>
    </row>
    <row r="8" spans="1:31" x14ac:dyDescent="0.3">
      <c r="A8" s="57" t="s">
        <v>20</v>
      </c>
      <c r="B8" s="3">
        <v>469430.11160539981</v>
      </c>
      <c r="C8" s="126">
        <v>42.495429992675781</v>
      </c>
      <c r="D8" s="126">
        <v>57.504570007324219</v>
      </c>
      <c r="E8" s="3">
        <v>300165.69959336455</v>
      </c>
      <c r="F8" s="126">
        <v>40.833248138427734</v>
      </c>
      <c r="G8" s="126">
        <v>59.166751861572266</v>
      </c>
      <c r="H8" s="3">
        <v>96289.310946154699</v>
      </c>
      <c r="I8" s="126">
        <v>46.399070739746094</v>
      </c>
      <c r="J8" s="126">
        <v>53.600929260253906</v>
      </c>
      <c r="K8" s="3">
        <v>59216.234070118211</v>
      </c>
      <c r="L8" s="126">
        <v>47.292671203613281</v>
      </c>
      <c r="M8" s="4">
        <v>52.707328796386719</v>
      </c>
      <c r="N8" s="3">
        <v>8368.0123825158789</v>
      </c>
      <c r="O8" s="4">
        <v>23.415740966796875</v>
      </c>
      <c r="P8" s="4">
        <v>76.584259033203125</v>
      </c>
      <c r="Q8" s="3">
        <v>1967.0603172130116</v>
      </c>
      <c r="R8" s="4">
        <v>32.290412902832031</v>
      </c>
      <c r="S8" s="4">
        <v>67.709587097167969</v>
      </c>
      <c r="T8" s="3">
        <v>2345.4852061928977</v>
      </c>
      <c r="U8" s="4">
        <v>40.988632202148438</v>
      </c>
      <c r="V8" s="4">
        <v>59.011367797851563</v>
      </c>
      <c r="W8" s="3">
        <v>656.1374553727585</v>
      </c>
      <c r="X8" s="126">
        <v>62.912036895751953</v>
      </c>
      <c r="Y8" s="126">
        <v>37.087963104248047</v>
      </c>
      <c r="Z8" s="3">
        <v>305.38766277071528</v>
      </c>
      <c r="AA8" s="126">
        <v>66.551971435546875</v>
      </c>
      <c r="AB8" s="126">
        <v>33.448028564453125</v>
      </c>
      <c r="AC8" s="3">
        <v>116.78397170854826</v>
      </c>
      <c r="AD8" s="126">
        <v>55.339775085449219</v>
      </c>
      <c r="AE8" s="126">
        <v>44.660224914550781</v>
      </c>
    </row>
    <row r="9" spans="1:31" x14ac:dyDescent="0.3">
      <c r="A9" s="57" t="s">
        <v>21</v>
      </c>
      <c r="B9" s="3">
        <v>469503.87448521203</v>
      </c>
      <c r="C9" s="126">
        <v>31.38224983215332</v>
      </c>
      <c r="D9" s="126">
        <v>68.617752075195313</v>
      </c>
      <c r="E9" s="3">
        <v>214821.76568332073</v>
      </c>
      <c r="F9" s="126">
        <v>22.199880599975586</v>
      </c>
      <c r="G9" s="126">
        <v>77.800117492675781</v>
      </c>
      <c r="H9" s="3">
        <v>75932.33827237261</v>
      </c>
      <c r="I9" s="126">
        <v>45.669937133789063</v>
      </c>
      <c r="J9" s="126">
        <v>54.330062866210938</v>
      </c>
      <c r="K9" s="3">
        <v>65251.021925323679</v>
      </c>
      <c r="L9" s="126">
        <v>43.152820587158203</v>
      </c>
      <c r="M9" s="4">
        <v>56.847179412841797</v>
      </c>
      <c r="N9" s="3">
        <v>48306.131801817712</v>
      </c>
      <c r="O9" s="4">
        <v>17.293968200683594</v>
      </c>
      <c r="P9" s="4">
        <v>82.706031799316406</v>
      </c>
      <c r="Q9" s="3">
        <v>22220.603555630096</v>
      </c>
      <c r="R9" s="4">
        <v>42.762470245361328</v>
      </c>
      <c r="S9" s="4">
        <v>57.237529754638672</v>
      </c>
      <c r="T9" s="3">
        <v>20385.825760604828</v>
      </c>
      <c r="U9" s="4">
        <v>42.462596893310547</v>
      </c>
      <c r="V9" s="4">
        <v>57.537403106689453</v>
      </c>
      <c r="W9" s="3">
        <v>9659.1116425955188</v>
      </c>
      <c r="X9" s="126">
        <v>34.307144165039063</v>
      </c>
      <c r="Y9" s="126">
        <v>65.692855834960938</v>
      </c>
      <c r="Z9" s="3">
        <v>7559.1477119779547</v>
      </c>
      <c r="AA9" s="126">
        <v>58.322303771972656</v>
      </c>
      <c r="AB9" s="126">
        <v>41.677696228027344</v>
      </c>
      <c r="AC9" s="3">
        <v>5367.9281315625303</v>
      </c>
      <c r="AD9" s="126">
        <v>48.061080932617188</v>
      </c>
      <c r="AE9" s="126">
        <v>51.938919067382813</v>
      </c>
    </row>
    <row r="10" spans="1:31" x14ac:dyDescent="0.3">
      <c r="A10" s="57" t="s">
        <v>22</v>
      </c>
      <c r="B10" s="3">
        <v>1060050.2114207847</v>
      </c>
      <c r="C10" s="126">
        <v>35.278820037841797</v>
      </c>
      <c r="D10" s="126">
        <v>64.721183776855469</v>
      </c>
      <c r="E10" s="3">
        <v>600050.09306569211</v>
      </c>
      <c r="F10" s="126">
        <v>32.694633483886719</v>
      </c>
      <c r="G10" s="126">
        <v>67.305366516113281</v>
      </c>
      <c r="H10" s="3">
        <v>210126.37161969044</v>
      </c>
      <c r="I10" s="126">
        <v>37.312911987304688</v>
      </c>
      <c r="J10" s="126">
        <v>62.687088012695313</v>
      </c>
      <c r="K10" s="3">
        <v>151794.74340053022</v>
      </c>
      <c r="L10" s="126">
        <v>47.302947998046875</v>
      </c>
      <c r="M10" s="4">
        <v>52.697052001953125</v>
      </c>
      <c r="N10" s="3">
        <v>57621.029846232632</v>
      </c>
      <c r="O10" s="4">
        <v>19.147907257080078</v>
      </c>
      <c r="P10" s="4">
        <v>80.852088928222656</v>
      </c>
      <c r="Q10" s="3">
        <v>18090.387170559428</v>
      </c>
      <c r="R10" s="4">
        <v>28.229312896728516</v>
      </c>
      <c r="S10" s="4">
        <v>71.770683288574219</v>
      </c>
      <c r="T10" s="3">
        <v>15849.237514073022</v>
      </c>
      <c r="U10" s="4">
        <v>46.417942047119141</v>
      </c>
      <c r="V10" s="4">
        <v>53.582057952880859</v>
      </c>
      <c r="W10" s="3">
        <v>4407.8674470346978</v>
      </c>
      <c r="X10" s="126">
        <v>61.421577453613281</v>
      </c>
      <c r="Y10" s="126">
        <v>38.578422546386719</v>
      </c>
      <c r="Z10" s="3">
        <v>1270.3162293024188</v>
      </c>
      <c r="AA10" s="126">
        <v>66.721343994140625</v>
      </c>
      <c r="AB10" s="126">
        <v>33.278652191162109</v>
      </c>
      <c r="AC10" s="3">
        <v>840.16512770491011</v>
      </c>
      <c r="AD10" s="126">
        <v>63.024909973144531</v>
      </c>
      <c r="AE10" s="126">
        <v>36.975090026855469</v>
      </c>
    </row>
    <row r="11" spans="1:31" x14ac:dyDescent="0.3">
      <c r="A11" s="57" t="s">
        <v>23</v>
      </c>
      <c r="B11" s="3">
        <v>610838.94752605679</v>
      </c>
      <c r="C11" s="126">
        <v>36.210350036621094</v>
      </c>
      <c r="D11" s="126">
        <v>63.789649963378906</v>
      </c>
      <c r="E11" s="3">
        <v>211421.4777144168</v>
      </c>
      <c r="F11" s="126">
        <v>34.560817718505859</v>
      </c>
      <c r="G11" s="126">
        <v>65.439178466796875</v>
      </c>
      <c r="H11" s="3">
        <v>45502.671897606575</v>
      </c>
      <c r="I11" s="126">
        <v>38.435111999511719</v>
      </c>
      <c r="J11" s="126">
        <v>61.564888000488281</v>
      </c>
      <c r="K11" s="3">
        <v>45773.17796090398</v>
      </c>
      <c r="L11" s="126">
        <v>46.081127166748047</v>
      </c>
      <c r="M11" s="4">
        <v>53.918872833251953</v>
      </c>
      <c r="N11" s="3">
        <v>187147.80643161343</v>
      </c>
      <c r="O11" s="4">
        <v>27.594472885131836</v>
      </c>
      <c r="P11" s="4">
        <v>72.405525207519531</v>
      </c>
      <c r="Q11" s="3">
        <v>50278.813427986053</v>
      </c>
      <c r="R11" s="4">
        <v>28.98991584777832</v>
      </c>
      <c r="S11" s="4">
        <v>71.010086059570313</v>
      </c>
      <c r="T11" s="3">
        <v>39307.706639590397</v>
      </c>
      <c r="U11" s="4">
        <v>44.447578430175781</v>
      </c>
      <c r="V11" s="4">
        <v>55.552421569824219</v>
      </c>
      <c r="W11" s="3">
        <v>25794.951220707801</v>
      </c>
      <c r="X11" s="126">
        <v>85.0172119140625</v>
      </c>
      <c r="Y11" s="126">
        <v>14.982789039611816</v>
      </c>
      <c r="Z11" s="3">
        <v>3927.6608705259323</v>
      </c>
      <c r="AA11" s="126">
        <v>69.937271118164063</v>
      </c>
      <c r="AB11" s="126">
        <v>30.062725067138672</v>
      </c>
      <c r="AC11" s="3">
        <v>1684.6813627111608</v>
      </c>
      <c r="AD11" s="126">
        <v>69.420722961425781</v>
      </c>
      <c r="AE11" s="126">
        <v>30.579275131225586</v>
      </c>
    </row>
    <row r="12" spans="1:31" x14ac:dyDescent="0.3">
      <c r="A12" s="57" t="s">
        <v>24</v>
      </c>
      <c r="B12" s="3">
        <v>2414994.8249515388</v>
      </c>
      <c r="C12" s="126">
        <v>38.975063323974609</v>
      </c>
      <c r="D12" s="126">
        <v>61.024936676025391</v>
      </c>
      <c r="E12" s="3">
        <v>1463679.8196997687</v>
      </c>
      <c r="F12" s="126">
        <v>30.844757080078125</v>
      </c>
      <c r="G12" s="126">
        <v>69.155242919921875</v>
      </c>
      <c r="H12" s="3">
        <v>608688.08030305244</v>
      </c>
      <c r="I12" s="126">
        <v>53.843219757080078</v>
      </c>
      <c r="J12" s="126">
        <v>46.156780242919922</v>
      </c>
      <c r="K12" s="3">
        <v>331122.74574846699</v>
      </c>
      <c r="L12" s="126">
        <v>48.052318572998047</v>
      </c>
      <c r="M12" s="4">
        <v>51.947681427001953</v>
      </c>
      <c r="N12" s="3">
        <v>7961.3143828601087</v>
      </c>
      <c r="O12" s="4">
        <v>13.767345428466797</v>
      </c>
      <c r="P12" s="4">
        <v>86.232650756835938</v>
      </c>
      <c r="Q12" s="3">
        <v>647.65082746569976</v>
      </c>
      <c r="R12" s="4">
        <v>50.862327575683594</v>
      </c>
      <c r="S12" s="4">
        <v>49.137672424316406</v>
      </c>
      <c r="T12" s="3">
        <v>486.0920624405486</v>
      </c>
      <c r="U12" s="4">
        <v>59.608985900878906</v>
      </c>
      <c r="V12" s="4">
        <v>40.391014099121094</v>
      </c>
      <c r="W12" s="3">
        <v>1170.7441175618926</v>
      </c>
      <c r="X12" s="126">
        <v>45.865550994873047</v>
      </c>
      <c r="Y12" s="126">
        <v>54.134449005126953</v>
      </c>
      <c r="Z12" s="3">
        <v>832.76484382046101</v>
      </c>
      <c r="AA12" s="126">
        <v>53.580486297607422</v>
      </c>
      <c r="AB12" s="126">
        <v>46.419513702392578</v>
      </c>
      <c r="AC12" s="3">
        <v>405.61296621598433</v>
      </c>
      <c r="AD12" s="126">
        <v>56.572090148925781</v>
      </c>
      <c r="AE12" s="126">
        <v>43.427909851074219</v>
      </c>
    </row>
    <row r="13" spans="1:31" x14ac:dyDescent="0.3">
      <c r="A13" s="57" t="s">
        <v>25</v>
      </c>
      <c r="B13" s="3">
        <v>305933.21729924891</v>
      </c>
      <c r="C13" s="126">
        <v>20.79222297668457</v>
      </c>
      <c r="D13" s="126">
        <v>79.207778930664063</v>
      </c>
      <c r="E13" s="3">
        <v>148625.2902770263</v>
      </c>
      <c r="F13" s="126">
        <v>11.681588172912598</v>
      </c>
      <c r="G13" s="126">
        <v>88.318412780761719</v>
      </c>
      <c r="H13" s="3">
        <v>43819.354924175932</v>
      </c>
      <c r="I13" s="126">
        <v>36.820125579833984</v>
      </c>
      <c r="J13" s="126">
        <v>63.179874420166016</v>
      </c>
      <c r="K13" s="3">
        <v>40372.518510074871</v>
      </c>
      <c r="L13" s="126">
        <v>39.838642120361328</v>
      </c>
      <c r="M13" s="4">
        <v>60.161357879638672</v>
      </c>
      <c r="N13" s="3">
        <v>43079.388615149517</v>
      </c>
      <c r="O13" s="4">
        <v>9.0354604721069336</v>
      </c>
      <c r="P13" s="4">
        <v>90.96453857421875</v>
      </c>
      <c r="Q13" s="3">
        <v>13442.957247824857</v>
      </c>
      <c r="R13" s="4">
        <v>30.174854278564453</v>
      </c>
      <c r="S13" s="4">
        <v>69.825149536132813</v>
      </c>
      <c r="T13" s="3">
        <v>14745.772688554574</v>
      </c>
      <c r="U13" s="4">
        <v>38.163414001464844</v>
      </c>
      <c r="V13" s="4">
        <v>61.836585998535156</v>
      </c>
      <c r="W13" s="3">
        <v>1079.5680490466389</v>
      </c>
      <c r="X13" s="126">
        <v>12.888051986694336</v>
      </c>
      <c r="Y13" s="126">
        <v>87.111946105957031</v>
      </c>
      <c r="Z13" s="3">
        <v>394.03715760894107</v>
      </c>
      <c r="AA13" s="126">
        <v>50.882720947265625</v>
      </c>
      <c r="AB13" s="126">
        <v>49.117279052734375</v>
      </c>
      <c r="AC13" s="3">
        <v>374.32982978405431</v>
      </c>
      <c r="AD13" s="126">
        <v>30.556554794311523</v>
      </c>
      <c r="AE13" s="126">
        <v>69.443443298339844</v>
      </c>
    </row>
    <row r="14" spans="1:31" x14ac:dyDescent="0.3">
      <c r="A14" s="57" t="s">
        <v>26</v>
      </c>
      <c r="B14" s="3">
        <v>783588.53397132375</v>
      </c>
      <c r="C14" s="126">
        <v>50.838958740234375</v>
      </c>
      <c r="D14" s="126">
        <v>49.161041259765625</v>
      </c>
      <c r="E14" s="3">
        <v>563192.22083796328</v>
      </c>
      <c r="F14" s="126">
        <v>53.257591247558594</v>
      </c>
      <c r="G14" s="126">
        <v>46.742408752441406</v>
      </c>
      <c r="H14" s="3">
        <v>135404.38421246549</v>
      </c>
      <c r="I14" s="126">
        <v>42.453624725341797</v>
      </c>
      <c r="J14" s="126">
        <v>57.546375274658203</v>
      </c>
      <c r="K14" s="3">
        <v>77112.384483730173</v>
      </c>
      <c r="L14" s="126">
        <v>48.009548187255859</v>
      </c>
      <c r="M14" s="4">
        <v>51.990451812744141</v>
      </c>
      <c r="N14" s="3">
        <v>2429.8786633330765</v>
      </c>
      <c r="O14" s="4">
        <v>33.9625244140625</v>
      </c>
      <c r="P14" s="4">
        <v>66.0374755859375</v>
      </c>
      <c r="Q14" s="3">
        <v>749.52474318045495</v>
      </c>
      <c r="R14" s="4">
        <v>45.084976196289063</v>
      </c>
      <c r="S14" s="4">
        <v>54.915023803710938</v>
      </c>
      <c r="T14" s="3">
        <v>816.8984202190926</v>
      </c>
      <c r="U14" s="4">
        <v>45.16827392578125</v>
      </c>
      <c r="V14" s="4">
        <v>54.83172607421875</v>
      </c>
      <c r="W14" s="3">
        <v>2158.9212440397755</v>
      </c>
      <c r="X14" s="126">
        <v>70.3134765625</v>
      </c>
      <c r="Y14" s="126">
        <v>29.686519622802734</v>
      </c>
      <c r="Z14" s="3">
        <v>1157.1077387017399</v>
      </c>
      <c r="AA14" s="126">
        <v>50.289142608642578</v>
      </c>
      <c r="AB14" s="126">
        <v>49.710857391357422</v>
      </c>
      <c r="AC14" s="3">
        <v>567.21362760422687</v>
      </c>
      <c r="AD14" s="126">
        <v>50.810157775878906</v>
      </c>
      <c r="AE14" s="126">
        <v>49.189842224121094</v>
      </c>
    </row>
    <row r="15" spans="1:31" x14ac:dyDescent="0.3">
      <c r="A15" s="57" t="s">
        <v>27</v>
      </c>
      <c r="B15" s="3">
        <v>1594140.2311728676</v>
      </c>
      <c r="C15" s="126">
        <v>30.355295181274414</v>
      </c>
      <c r="D15" s="126">
        <v>69.644706726074219</v>
      </c>
      <c r="E15" s="3">
        <v>488768.50478322862</v>
      </c>
      <c r="F15" s="126">
        <v>19.206914901733398</v>
      </c>
      <c r="G15" s="126">
        <v>80.793083190917969</v>
      </c>
      <c r="H15" s="3">
        <v>207836.31769389077</v>
      </c>
      <c r="I15" s="126">
        <v>46.910980224609375</v>
      </c>
      <c r="J15" s="126">
        <v>53.089019775390625</v>
      </c>
      <c r="K15" s="3">
        <v>156563.51819766563</v>
      </c>
      <c r="L15" s="126">
        <v>45.43499755859375</v>
      </c>
      <c r="M15" s="4">
        <v>54.56500244140625</v>
      </c>
      <c r="N15" s="3">
        <v>310927.44945748133</v>
      </c>
      <c r="O15" s="4">
        <v>8.8928442001342773</v>
      </c>
      <c r="P15" s="4">
        <v>91.107154846191406</v>
      </c>
      <c r="Q15" s="3">
        <v>156769.54417022577</v>
      </c>
      <c r="R15" s="4">
        <v>40.016448974609375</v>
      </c>
      <c r="S15" s="4">
        <v>59.983551025390625</v>
      </c>
      <c r="T15" s="3">
        <v>127601.73038345705</v>
      </c>
      <c r="U15" s="4">
        <v>44.564113616943359</v>
      </c>
      <c r="V15" s="4">
        <v>55.435886383056641</v>
      </c>
      <c r="W15" s="3">
        <v>107263.94231433535</v>
      </c>
      <c r="X15" s="126">
        <v>50.084850311279297</v>
      </c>
      <c r="Y15" s="126">
        <v>49.915149688720703</v>
      </c>
      <c r="Z15" s="3">
        <v>26354.054248791002</v>
      </c>
      <c r="AA15" s="126">
        <v>55.59259033203125</v>
      </c>
      <c r="AB15" s="126">
        <v>44.40740966796875</v>
      </c>
      <c r="AC15" s="3">
        <v>12055.169923994608</v>
      </c>
      <c r="AD15" s="126">
        <v>47.892936706542969</v>
      </c>
      <c r="AE15" s="126">
        <v>52.107063293457031</v>
      </c>
    </row>
    <row r="16" spans="1:31" x14ac:dyDescent="0.3">
      <c r="A16" s="57" t="s">
        <v>28</v>
      </c>
      <c r="B16" s="3">
        <v>1410999.985920781</v>
      </c>
      <c r="C16" s="126">
        <v>26.886129379272461</v>
      </c>
      <c r="D16" s="126">
        <v>73.113868713378906</v>
      </c>
      <c r="E16" s="3">
        <v>468514.06780970929</v>
      </c>
      <c r="F16" s="126">
        <v>17.604726791381836</v>
      </c>
      <c r="G16" s="126">
        <v>82.395271301269531</v>
      </c>
      <c r="H16" s="3">
        <v>180593.03672286501</v>
      </c>
      <c r="I16" s="126">
        <v>48.344345092773438</v>
      </c>
      <c r="J16" s="126">
        <v>51.655654907226563</v>
      </c>
      <c r="K16" s="3">
        <v>129008.72326797036</v>
      </c>
      <c r="L16" s="126">
        <v>42.031261444091797</v>
      </c>
      <c r="M16" s="4">
        <v>57.968738555908203</v>
      </c>
      <c r="N16" s="3">
        <v>315972.48379176378</v>
      </c>
      <c r="O16" s="4">
        <v>8.6000499725341797</v>
      </c>
      <c r="P16" s="4">
        <v>91.399948120117188</v>
      </c>
      <c r="Q16" s="3">
        <v>133843.64471569727</v>
      </c>
      <c r="R16" s="4">
        <v>43.140010833740234</v>
      </c>
      <c r="S16" s="4">
        <v>56.859989166259766</v>
      </c>
      <c r="T16" s="3">
        <v>127310.91162577888</v>
      </c>
      <c r="U16" s="4">
        <v>41.756797790527344</v>
      </c>
      <c r="V16" s="4">
        <v>58.243202209472656</v>
      </c>
      <c r="W16" s="3">
        <v>30696.852727726495</v>
      </c>
      <c r="X16" s="126">
        <v>18.693037033081055</v>
      </c>
      <c r="Y16" s="126">
        <v>81.306961059570313</v>
      </c>
      <c r="Z16" s="3">
        <v>14637.279938295995</v>
      </c>
      <c r="AA16" s="126">
        <v>49.054233551025391</v>
      </c>
      <c r="AB16" s="126">
        <v>50.945766448974609</v>
      </c>
      <c r="AC16" s="3">
        <v>10422.985321012</v>
      </c>
      <c r="AD16" s="126">
        <v>41.819656372070313</v>
      </c>
      <c r="AE16" s="126">
        <v>58.180343627929688</v>
      </c>
    </row>
    <row r="17" spans="1:31" x14ac:dyDescent="0.3">
      <c r="A17" s="57" t="s">
        <v>29</v>
      </c>
      <c r="B17" s="3">
        <v>1184284.607111979</v>
      </c>
      <c r="C17" s="126">
        <v>48.706169128417969</v>
      </c>
      <c r="D17" s="126">
        <v>51.293830871582031</v>
      </c>
      <c r="E17" s="3">
        <v>853569.70260467567</v>
      </c>
      <c r="F17" s="126">
        <v>48.711696624755859</v>
      </c>
      <c r="G17" s="126">
        <v>51.288303375244141</v>
      </c>
      <c r="H17" s="3">
        <v>181981.99556085936</v>
      </c>
      <c r="I17" s="126">
        <v>49.643024444580078</v>
      </c>
      <c r="J17" s="126">
        <v>50.356975555419922</v>
      </c>
      <c r="K17" s="3">
        <v>135672.34610126331</v>
      </c>
      <c r="L17" s="126">
        <v>47.686656951904297</v>
      </c>
      <c r="M17" s="4">
        <v>52.313343048095703</v>
      </c>
      <c r="N17" s="3">
        <v>5341.8386736491402</v>
      </c>
      <c r="O17" s="4">
        <v>33.763481140136719</v>
      </c>
      <c r="P17" s="4">
        <v>66.236518859863281</v>
      </c>
      <c r="Q17" s="3">
        <v>949.57948769785321</v>
      </c>
      <c r="R17" s="4">
        <v>37.291698455810547</v>
      </c>
      <c r="S17" s="4">
        <v>62.708301544189453</v>
      </c>
      <c r="T17" s="3">
        <v>1237.2305082085043</v>
      </c>
      <c r="U17" s="4">
        <v>47.647438049316406</v>
      </c>
      <c r="V17" s="4">
        <v>52.352561950683594</v>
      </c>
      <c r="W17" s="3">
        <v>3705.1810840671533</v>
      </c>
      <c r="X17" s="126">
        <v>66.436866760253906</v>
      </c>
      <c r="Y17" s="126">
        <v>33.563137054443359</v>
      </c>
      <c r="Z17" s="3">
        <v>1220.9093240304137</v>
      </c>
      <c r="AA17" s="126">
        <v>40.812816619873047</v>
      </c>
      <c r="AB17" s="126">
        <v>59.187183380126953</v>
      </c>
      <c r="AC17" s="3">
        <v>605.82376760284706</v>
      </c>
      <c r="AD17" s="126">
        <v>47.092353820800781</v>
      </c>
      <c r="AE17" s="126">
        <v>52.907646179199219</v>
      </c>
    </row>
    <row r="18" spans="1:31" x14ac:dyDescent="0.3">
      <c r="A18" s="57" t="s">
        <v>30</v>
      </c>
      <c r="B18" s="3">
        <v>710723.51009593974</v>
      </c>
      <c r="C18" s="126">
        <v>28.370973587036133</v>
      </c>
      <c r="D18" s="126">
        <v>71.6290283203125</v>
      </c>
      <c r="E18" s="3">
        <v>288156.40139092336</v>
      </c>
      <c r="F18" s="126">
        <v>17.810392379760742</v>
      </c>
      <c r="G18" s="126">
        <v>82.189605712890625</v>
      </c>
      <c r="H18" s="3">
        <v>131363.0318108793</v>
      </c>
      <c r="I18" s="126">
        <v>46.915699005126953</v>
      </c>
      <c r="J18" s="126">
        <v>53.084300994873047</v>
      </c>
      <c r="K18" s="3">
        <v>83368.97557553096</v>
      </c>
      <c r="L18" s="126">
        <v>43.367507934570313</v>
      </c>
      <c r="M18" s="4">
        <v>56.632492065429688</v>
      </c>
      <c r="N18" s="3">
        <v>110047.94938983083</v>
      </c>
      <c r="O18" s="4">
        <v>12.941607475280762</v>
      </c>
      <c r="P18" s="4">
        <v>87.058395385742188</v>
      </c>
      <c r="Q18" s="3">
        <v>43789.710431748012</v>
      </c>
      <c r="R18" s="4">
        <v>36.690105438232422</v>
      </c>
      <c r="S18" s="4">
        <v>63.309894561767578</v>
      </c>
      <c r="T18" s="3">
        <v>44982.955399331709</v>
      </c>
      <c r="U18" s="4">
        <v>43.060367584228516</v>
      </c>
      <c r="V18" s="4">
        <v>56.939632415771484</v>
      </c>
      <c r="W18" s="3">
        <v>5734.2913567614169</v>
      </c>
      <c r="X18" s="126">
        <v>24.415685653686523</v>
      </c>
      <c r="Y18" s="126">
        <v>75.584312438964844</v>
      </c>
      <c r="Z18" s="3">
        <v>1926.7566571726902</v>
      </c>
      <c r="AA18" s="126">
        <v>45.860256195068359</v>
      </c>
      <c r="AB18" s="126">
        <v>54.139743804931641</v>
      </c>
      <c r="AC18" s="3">
        <v>1353.4380837674403</v>
      </c>
      <c r="AD18" s="126">
        <v>42.151168823242188</v>
      </c>
      <c r="AE18" s="126">
        <v>57.848831176757813</v>
      </c>
    </row>
    <row r="19" spans="1:31" x14ac:dyDescent="0.3">
      <c r="A19" s="57" t="s">
        <v>31</v>
      </c>
      <c r="B19" s="3">
        <v>833091.76521348022</v>
      </c>
      <c r="C19" s="126">
        <v>30.411724090576172</v>
      </c>
      <c r="D19" s="126">
        <v>69.588272094726563</v>
      </c>
      <c r="E19" s="3">
        <v>545140.46014670597</v>
      </c>
      <c r="F19" s="126">
        <v>25.067195892333984</v>
      </c>
      <c r="G19" s="126">
        <v>74.93280029296875</v>
      </c>
      <c r="H19" s="3">
        <v>150852.25420721903</v>
      </c>
      <c r="I19" s="126">
        <v>36.858345031738281</v>
      </c>
      <c r="J19" s="126">
        <v>63.141654968261719</v>
      </c>
      <c r="K19" s="3">
        <v>129560.80725032615</v>
      </c>
      <c r="L19" s="126">
        <v>44.834396362304688</v>
      </c>
      <c r="M19" s="4">
        <v>55.165603637695313</v>
      </c>
      <c r="N19" s="3">
        <v>4104.1975945049498</v>
      </c>
      <c r="O19" s="4">
        <v>36.293403625488281</v>
      </c>
      <c r="P19" s="4">
        <v>63.706596374511719</v>
      </c>
      <c r="Q19" s="3">
        <v>689.98622789704837</v>
      </c>
      <c r="R19" s="4">
        <v>49.709739685058594</v>
      </c>
      <c r="S19" s="4">
        <v>50.290260314941406</v>
      </c>
      <c r="T19" s="3">
        <v>598.64091275241958</v>
      </c>
      <c r="U19" s="4">
        <v>39.972469329833984</v>
      </c>
      <c r="V19" s="4">
        <v>60.027530670166016</v>
      </c>
      <c r="W19" s="3">
        <v>1331.1734458097276</v>
      </c>
      <c r="X19" s="126">
        <v>37.668067932128906</v>
      </c>
      <c r="Y19" s="126">
        <v>62.331932067871094</v>
      </c>
      <c r="Z19" s="3">
        <v>304.69854186703378</v>
      </c>
      <c r="AA19" s="126">
        <v>50.20294189453125</v>
      </c>
      <c r="AB19" s="126">
        <v>49.79705810546875</v>
      </c>
      <c r="AC19" s="3">
        <v>509.54688638936796</v>
      </c>
      <c r="AD19" s="126">
        <v>57.002883911132813</v>
      </c>
      <c r="AE19" s="126">
        <v>42.997116088867188</v>
      </c>
    </row>
    <row r="20" spans="1:31" x14ac:dyDescent="0.3">
      <c r="B20" s="127"/>
      <c r="C20" s="128"/>
      <c r="D20" s="128"/>
      <c r="E20" s="127"/>
      <c r="F20" s="128"/>
      <c r="G20" s="128"/>
      <c r="H20" s="127"/>
      <c r="I20" s="128"/>
      <c r="J20" s="128"/>
      <c r="K20" s="127"/>
      <c r="L20" s="128"/>
      <c r="M20" s="127"/>
      <c r="N20" s="127"/>
      <c r="O20" s="128"/>
      <c r="P20" s="127"/>
      <c r="Q20" s="127"/>
      <c r="R20" s="128"/>
      <c r="S20" s="127"/>
      <c r="T20" s="127"/>
      <c r="U20" s="128"/>
      <c r="V20" s="127"/>
      <c r="W20" s="127"/>
      <c r="X20" s="128"/>
      <c r="Z20" s="129"/>
      <c r="AC20" s="129"/>
    </row>
    <row r="21" spans="1:31" s="136" customFormat="1" ht="10.8" thickBot="1" x14ac:dyDescent="0.25">
      <c r="A21" s="130" t="s">
        <v>32</v>
      </c>
      <c r="B21" s="131">
        <f>SUM(B6:B20)</f>
        <v>14477831.916281683</v>
      </c>
      <c r="C21" s="132">
        <v>35.005531311035156</v>
      </c>
      <c r="D21" s="132">
        <v>64.994468688964844</v>
      </c>
      <c r="E21" s="131">
        <v>7150636.3892479204</v>
      </c>
      <c r="F21" s="132">
        <v>32.667037963867188</v>
      </c>
      <c r="G21" s="132">
        <v>67.332962036132813</v>
      </c>
      <c r="H21" s="131">
        <v>2371440.9448851626</v>
      </c>
      <c r="I21" s="132">
        <v>46.205902099609375</v>
      </c>
      <c r="J21" s="132">
        <v>53.794097900390625</v>
      </c>
      <c r="K21" s="131">
        <v>1631539.8201198033</v>
      </c>
      <c r="L21" s="132">
        <v>45.710105895996094</v>
      </c>
      <c r="M21" s="131">
        <v>54.289894104003906</v>
      </c>
      <c r="N21" s="131">
        <v>1683383.4694993035</v>
      </c>
      <c r="O21" s="132">
        <v>11.914983749389648</v>
      </c>
      <c r="P21" s="133">
        <v>88.085014343261719</v>
      </c>
      <c r="Q21" s="131">
        <v>679992.33000073675</v>
      </c>
      <c r="R21" s="132">
        <v>38.187625885009766</v>
      </c>
      <c r="S21" s="133">
        <v>61.812374114990234</v>
      </c>
      <c r="T21" s="131">
        <v>638431.22434084897</v>
      </c>
      <c r="U21" s="132">
        <v>43.191062927246094</v>
      </c>
      <c r="V21" s="133">
        <v>56.808937072753906</v>
      </c>
      <c r="W21" s="131">
        <v>213243.96788470889</v>
      </c>
      <c r="X21" s="132">
        <v>46.199409484863281</v>
      </c>
      <c r="Y21" s="134">
        <v>53.800590515136719</v>
      </c>
      <c r="Z21" s="135">
        <v>68723.214126821957</v>
      </c>
      <c r="AA21" s="134">
        <v>53.971775054931641</v>
      </c>
      <c r="AB21" s="134">
        <v>46.028224945068359</v>
      </c>
      <c r="AC21" s="135">
        <v>40440.556174105521</v>
      </c>
      <c r="AD21" s="134">
        <v>47.020160675048828</v>
      </c>
      <c r="AE21" s="134">
        <v>52.979839324951172</v>
      </c>
    </row>
    <row r="22" spans="1:31" x14ac:dyDescent="0.3">
      <c r="B22" s="15"/>
    </row>
  </sheetData>
  <mergeCells count="15">
    <mergeCell ref="W3:AE3"/>
    <mergeCell ref="E4:G4"/>
    <mergeCell ref="H4:J4"/>
    <mergeCell ref="K4:M4"/>
    <mergeCell ref="N4:P4"/>
    <mergeCell ref="W4:Y4"/>
    <mergeCell ref="Z4:AB4"/>
    <mergeCell ref="AC4:AE4"/>
    <mergeCell ref="A2:G2"/>
    <mergeCell ref="A3:A5"/>
    <mergeCell ref="B3:D3"/>
    <mergeCell ref="E3:M3"/>
    <mergeCell ref="N3:V3"/>
    <mergeCell ref="Q4:S4"/>
    <mergeCell ref="T4:V4"/>
  </mergeCells>
  <pageMargins left="0.7" right="0.7" top="0.75" bottom="0.75" header="0.3" footer="0.3"/>
  <pageSetup scale="93" orientation="landscape" r:id="rId1"/>
  <headerFooter>
    <oddFooter>Page &amp;P of &amp;N</oddFooter>
  </headerFooter>
  <colBreaks count="1" manualBreakCount="1">
    <brk id="16" max="20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2240B-3136-46DF-8E73-0EFCCD61162B}">
  <dimension ref="A2:AG143"/>
  <sheetViews>
    <sheetView view="pageBreakPreview" zoomScaleNormal="130" zoomScaleSheetLayoutView="100" workbookViewId="0">
      <pane xSplit="3" ySplit="5" topLeftCell="J127" activePane="bottomRight" state="frozen"/>
      <selection activeCell="E12" sqref="E12"/>
      <selection pane="topRight" activeCell="E12" sqref="E12"/>
      <selection pane="bottomLeft" activeCell="E12" sqref="E12"/>
      <selection pane="bottomRight" activeCell="AB138" sqref="AB138"/>
    </sheetView>
  </sheetViews>
  <sheetFormatPr defaultRowHeight="14.4" x14ac:dyDescent="0.3"/>
  <cols>
    <col min="2" max="2" width="10.109375" bestFit="1" customWidth="1"/>
    <col min="3" max="3" width="12.6640625" customWidth="1"/>
    <col min="4" max="4" width="10.33203125" style="8" bestFit="1" customWidth="1"/>
    <col min="5" max="5" width="5.77734375" style="12" bestFit="1" customWidth="1"/>
    <col min="6" max="6" width="7.6640625" style="12" bestFit="1" customWidth="1"/>
    <col min="7" max="7" width="9.44140625" style="8" bestFit="1" customWidth="1"/>
    <col min="8" max="8" width="5.44140625" style="12" bestFit="1" customWidth="1"/>
    <col min="9" max="9" width="7.21875" style="12" bestFit="1" customWidth="1"/>
    <col min="10" max="10" width="9.44140625" style="8" bestFit="1" customWidth="1"/>
    <col min="11" max="11" width="5.44140625" style="12" bestFit="1" customWidth="1"/>
    <col min="12" max="12" width="7.21875" style="12" bestFit="1" customWidth="1"/>
    <col min="13" max="13" width="9.44140625" style="8" bestFit="1" customWidth="1"/>
    <col min="14" max="14" width="5.44140625" style="12" bestFit="1" customWidth="1"/>
    <col min="15" max="15" width="7.21875" style="12" bestFit="1" customWidth="1"/>
    <col min="16" max="16" width="9.44140625" style="8" bestFit="1" customWidth="1"/>
    <col min="17" max="17" width="5.44140625" style="12" bestFit="1" customWidth="1"/>
    <col min="18" max="18" width="7.21875" style="12" bestFit="1" customWidth="1"/>
    <col min="19" max="19" width="8.109375" style="8" bestFit="1" customWidth="1"/>
    <col min="20" max="20" width="5.44140625" style="12" bestFit="1" customWidth="1"/>
    <col min="21" max="21" width="6" style="12" bestFit="1" customWidth="1"/>
    <col min="22" max="22" width="8.109375" style="8" bestFit="1" customWidth="1"/>
    <col min="23" max="23" width="5.44140625" style="12" bestFit="1" customWidth="1"/>
    <col min="24" max="24" width="6.77734375" style="12" bestFit="1" customWidth="1"/>
    <col min="25" max="25" width="8.109375" style="8" bestFit="1" customWidth="1"/>
    <col min="26" max="26" width="5.44140625" style="12" bestFit="1" customWidth="1"/>
    <col min="27" max="27" width="7.21875" style="12" bestFit="1" customWidth="1"/>
    <col min="28" max="28" width="7.21875" style="8" bestFit="1" customWidth="1"/>
    <col min="29" max="29" width="5.44140625" style="12" bestFit="1" customWidth="1"/>
    <col min="30" max="30" width="7.21875" style="12" bestFit="1" customWidth="1"/>
    <col min="31" max="31" width="7.21875" style="8" bestFit="1" customWidth="1"/>
    <col min="32" max="32" width="5.44140625" style="12" bestFit="1" customWidth="1"/>
    <col min="33" max="33" width="7.21875" style="12" bestFit="1" customWidth="1"/>
  </cols>
  <sheetData>
    <row r="2" spans="1:33" ht="15" thickBot="1" x14ac:dyDescent="0.35">
      <c r="A2" s="347" t="s">
        <v>246</v>
      </c>
      <c r="B2" s="347"/>
      <c r="C2" s="347"/>
      <c r="D2" s="347"/>
      <c r="E2" s="347"/>
      <c r="F2" s="347"/>
      <c r="G2" s="347"/>
      <c r="H2" s="347"/>
      <c r="I2" s="347"/>
      <c r="J2" s="137"/>
      <c r="K2" s="138"/>
      <c r="L2" s="138"/>
      <c r="M2" s="137"/>
      <c r="N2" s="138"/>
      <c r="O2" s="138"/>
      <c r="P2" s="137"/>
      <c r="Q2" s="138"/>
      <c r="R2" s="138"/>
      <c r="S2" s="137"/>
      <c r="T2" s="138"/>
      <c r="U2" s="138"/>
      <c r="V2" s="137"/>
      <c r="W2" s="138"/>
      <c r="X2" s="138"/>
      <c r="Y2" s="137"/>
      <c r="Z2" s="138"/>
    </row>
    <row r="3" spans="1:33" ht="16.5" customHeight="1" thickTop="1" thickBot="1" x14ac:dyDescent="0.35">
      <c r="A3" s="322" t="s">
        <v>34</v>
      </c>
      <c r="B3" s="322" t="s">
        <v>1</v>
      </c>
      <c r="C3" s="322" t="s">
        <v>35</v>
      </c>
      <c r="D3" s="345" t="s">
        <v>221</v>
      </c>
      <c r="E3" s="345"/>
      <c r="F3" s="345"/>
      <c r="G3" s="344" t="s">
        <v>238</v>
      </c>
      <c r="H3" s="345"/>
      <c r="I3" s="345"/>
      <c r="J3" s="345"/>
      <c r="K3" s="345"/>
      <c r="L3" s="345"/>
      <c r="M3" s="345"/>
      <c r="N3" s="345"/>
      <c r="O3" s="346"/>
      <c r="P3" s="344" t="s">
        <v>239</v>
      </c>
      <c r="Q3" s="345"/>
      <c r="R3" s="345"/>
      <c r="S3" s="345"/>
      <c r="T3" s="345"/>
      <c r="U3" s="345"/>
      <c r="V3" s="345"/>
      <c r="W3" s="345"/>
      <c r="X3" s="346"/>
      <c r="Y3" s="344" t="s">
        <v>240</v>
      </c>
      <c r="Z3" s="345"/>
      <c r="AA3" s="345"/>
      <c r="AB3" s="345"/>
      <c r="AC3" s="345"/>
      <c r="AD3" s="345"/>
      <c r="AE3" s="345"/>
      <c r="AF3" s="345"/>
      <c r="AG3" s="346"/>
    </row>
    <row r="4" spans="1:33" ht="15" customHeight="1" thickBot="1" x14ac:dyDescent="0.35">
      <c r="A4" s="348"/>
      <c r="B4" s="348"/>
      <c r="C4" s="348"/>
      <c r="D4" s="349"/>
      <c r="E4" s="349"/>
      <c r="F4" s="349"/>
      <c r="G4" s="341" t="s">
        <v>241</v>
      </c>
      <c r="H4" s="342"/>
      <c r="I4" s="343"/>
      <c r="J4" s="341" t="s">
        <v>242</v>
      </c>
      <c r="K4" s="342"/>
      <c r="L4" s="343"/>
      <c r="M4" s="341" t="s">
        <v>243</v>
      </c>
      <c r="N4" s="342"/>
      <c r="O4" s="343"/>
      <c r="P4" s="341" t="s">
        <v>241</v>
      </c>
      <c r="Q4" s="342"/>
      <c r="R4" s="343"/>
      <c r="S4" s="341" t="s">
        <v>242</v>
      </c>
      <c r="T4" s="342"/>
      <c r="U4" s="343"/>
      <c r="V4" s="341" t="s">
        <v>243</v>
      </c>
      <c r="W4" s="342"/>
      <c r="X4" s="343"/>
      <c r="Y4" s="341" t="s">
        <v>241</v>
      </c>
      <c r="Z4" s="342"/>
      <c r="AA4" s="343"/>
      <c r="AB4" s="341" t="s">
        <v>242</v>
      </c>
      <c r="AC4" s="342"/>
      <c r="AD4" s="343"/>
      <c r="AE4" s="341" t="s">
        <v>243</v>
      </c>
      <c r="AF4" s="342"/>
      <c r="AG4" s="343"/>
    </row>
    <row r="5" spans="1:33" ht="21" thickBot="1" x14ac:dyDescent="0.35">
      <c r="A5" s="323"/>
      <c r="B5" s="323"/>
      <c r="C5" s="323"/>
      <c r="D5" s="139" t="s">
        <v>224</v>
      </c>
      <c r="E5" s="140" t="s">
        <v>233</v>
      </c>
      <c r="F5" s="141" t="s">
        <v>234</v>
      </c>
      <c r="G5" s="142" t="s">
        <v>224</v>
      </c>
      <c r="H5" s="143" t="s">
        <v>244</v>
      </c>
      <c r="I5" s="144" t="s">
        <v>245</v>
      </c>
      <c r="J5" s="142" t="s">
        <v>224</v>
      </c>
      <c r="K5" s="143" t="s">
        <v>244</v>
      </c>
      <c r="L5" s="144" t="s">
        <v>245</v>
      </c>
      <c r="M5" s="142" t="s">
        <v>224</v>
      </c>
      <c r="N5" s="143" t="s">
        <v>244</v>
      </c>
      <c r="O5" s="144" t="s">
        <v>245</v>
      </c>
      <c r="P5" s="142" t="s">
        <v>224</v>
      </c>
      <c r="Q5" s="143" t="s">
        <v>244</v>
      </c>
      <c r="R5" s="144" t="s">
        <v>245</v>
      </c>
      <c r="S5" s="142" t="s">
        <v>224</v>
      </c>
      <c r="T5" s="143" t="s">
        <v>244</v>
      </c>
      <c r="U5" s="144" t="s">
        <v>245</v>
      </c>
      <c r="V5" s="142" t="s">
        <v>224</v>
      </c>
      <c r="W5" s="143" t="s">
        <v>244</v>
      </c>
      <c r="X5" s="144" t="s">
        <v>245</v>
      </c>
      <c r="Y5" s="142" t="s">
        <v>224</v>
      </c>
      <c r="Z5" s="143" t="s">
        <v>244</v>
      </c>
      <c r="AA5" s="144" t="s">
        <v>245</v>
      </c>
      <c r="AB5" s="142" t="s">
        <v>224</v>
      </c>
      <c r="AC5" s="143" t="s">
        <v>244</v>
      </c>
      <c r="AD5" s="144" t="s">
        <v>245</v>
      </c>
      <c r="AE5" s="142" t="s">
        <v>224</v>
      </c>
      <c r="AF5" s="143" t="s">
        <v>244</v>
      </c>
      <c r="AG5" s="144" t="s">
        <v>245</v>
      </c>
    </row>
    <row r="6" spans="1:33" s="149" customFormat="1" ht="18" customHeight="1" x14ac:dyDescent="0.25">
      <c r="A6" s="145" t="s">
        <v>37</v>
      </c>
      <c r="B6" s="145" t="s">
        <v>17</v>
      </c>
      <c r="C6" s="145" t="s">
        <v>38</v>
      </c>
      <c r="D6" s="146">
        <v>114830.36794113633</v>
      </c>
      <c r="E6" s="147">
        <v>45.797805786132813</v>
      </c>
      <c r="F6" s="147">
        <v>54.202194213867188</v>
      </c>
      <c r="G6" s="146">
        <v>77137.600962168915</v>
      </c>
      <c r="H6" s="147">
        <v>47.062156677246094</v>
      </c>
      <c r="I6" s="147">
        <v>52.937843322753906</v>
      </c>
      <c r="J6" s="146">
        <v>17994.803083856837</v>
      </c>
      <c r="K6" s="147">
        <v>48.624668121337891</v>
      </c>
      <c r="L6" s="147">
        <v>51.375331878662109</v>
      </c>
      <c r="M6" s="146">
        <v>14546.793245014993</v>
      </c>
      <c r="N6" s="147">
        <v>44.113491058349609</v>
      </c>
      <c r="O6" s="147">
        <v>55.886508941650391</v>
      </c>
      <c r="P6" s="146">
        <v>3484.2053509969965</v>
      </c>
      <c r="Q6" s="147">
        <v>13.639395713806152</v>
      </c>
      <c r="R6" s="147">
        <v>86.360603332519531</v>
      </c>
      <c r="S6" s="146">
        <v>166.54160748429391</v>
      </c>
      <c r="T6" s="147">
        <v>20.930233001708984</v>
      </c>
      <c r="U6" s="147">
        <v>79.069770812988281</v>
      </c>
      <c r="V6" s="146">
        <v>758.90862742420109</v>
      </c>
      <c r="W6" s="147">
        <v>31.534749984741211</v>
      </c>
      <c r="X6" s="147">
        <v>68.465248107910156</v>
      </c>
      <c r="Y6" s="146">
        <v>494.3433761267413</v>
      </c>
      <c r="Z6" s="147">
        <v>62.5</v>
      </c>
      <c r="AA6" s="148">
        <v>37.5</v>
      </c>
      <c r="AB6" s="35">
        <v>102.98820335973778</v>
      </c>
      <c r="AC6" s="148">
        <v>40</v>
      </c>
      <c r="AD6" s="148">
        <v>60</v>
      </c>
      <c r="AE6" s="35">
        <v>144.1834847036329</v>
      </c>
      <c r="AF6" s="148">
        <v>14.285714149475098</v>
      </c>
      <c r="AG6" s="148">
        <v>85.714286804199219</v>
      </c>
    </row>
    <row r="7" spans="1:33" s="149" customFormat="1" ht="18" customHeight="1" x14ac:dyDescent="0.25">
      <c r="A7" s="145" t="s">
        <v>37</v>
      </c>
      <c r="B7" s="145" t="s">
        <v>17</v>
      </c>
      <c r="C7" s="145" t="s">
        <v>39</v>
      </c>
      <c r="D7" s="146">
        <v>141784.85212405297</v>
      </c>
      <c r="E7" s="147">
        <v>50.079547882080078</v>
      </c>
      <c r="F7" s="147">
        <v>49.920452117919922</v>
      </c>
      <c r="G7" s="146">
        <v>96739.464158546529</v>
      </c>
      <c r="H7" s="147">
        <v>52.2984619140625</v>
      </c>
      <c r="I7" s="147">
        <v>47.7015380859375</v>
      </c>
      <c r="J7" s="146">
        <v>29454.36461852603</v>
      </c>
      <c r="K7" s="147">
        <v>44.367008209228516</v>
      </c>
      <c r="L7" s="147">
        <v>55.632991790771484</v>
      </c>
      <c r="M7" s="146">
        <v>14538.025112282485</v>
      </c>
      <c r="N7" s="147">
        <v>48.078315734863281</v>
      </c>
      <c r="O7" s="147">
        <v>51.921684265136719</v>
      </c>
      <c r="P7" s="146">
        <v>447.48225496417615</v>
      </c>
      <c r="Q7" s="147">
        <v>8.2236995697021484</v>
      </c>
      <c r="R7" s="147">
        <v>91.776298522949219</v>
      </c>
      <c r="S7" s="146">
        <v>14.541775639713407</v>
      </c>
      <c r="T7" s="147">
        <v>0</v>
      </c>
      <c r="U7" s="147">
        <v>100</v>
      </c>
      <c r="V7" s="146">
        <v>49.51563971340839</v>
      </c>
      <c r="W7" s="147">
        <v>6.0586919784545898</v>
      </c>
      <c r="X7" s="147">
        <v>93.941307067871094</v>
      </c>
      <c r="Y7" s="146">
        <v>432.24686161719546</v>
      </c>
      <c r="Z7" s="147">
        <v>59.715068817138672</v>
      </c>
      <c r="AA7" s="148">
        <v>40.284931182861328</v>
      </c>
      <c r="AB7" s="35">
        <v>80.128151484135103</v>
      </c>
      <c r="AC7" s="148">
        <v>50</v>
      </c>
      <c r="AD7" s="148">
        <v>50</v>
      </c>
      <c r="AE7" s="35">
        <v>29.083551279426818</v>
      </c>
      <c r="AF7" s="148">
        <v>56.122447967529297</v>
      </c>
      <c r="AG7" s="148">
        <v>43.877552032470703</v>
      </c>
    </row>
    <row r="8" spans="1:33" s="149" customFormat="1" ht="18" customHeight="1" x14ac:dyDescent="0.25">
      <c r="A8" s="145" t="s">
        <v>37</v>
      </c>
      <c r="B8" s="145" t="s">
        <v>17</v>
      </c>
      <c r="C8" s="145" t="s">
        <v>40</v>
      </c>
      <c r="D8" s="146">
        <v>128431.51182439667</v>
      </c>
      <c r="E8" s="147">
        <v>51.075553894042969</v>
      </c>
      <c r="F8" s="147">
        <v>48.924446105957031</v>
      </c>
      <c r="G8" s="146">
        <v>85082.899737143147</v>
      </c>
      <c r="H8" s="147">
        <v>54.851779937744141</v>
      </c>
      <c r="I8" s="147">
        <v>45.148220062255859</v>
      </c>
      <c r="J8" s="146">
        <v>29550.063531673874</v>
      </c>
      <c r="K8" s="147">
        <v>42.151809692382813</v>
      </c>
      <c r="L8" s="147">
        <v>57.848190307617188</v>
      </c>
      <c r="M8" s="146">
        <v>13268.070020262319</v>
      </c>
      <c r="N8" s="147">
        <v>47.084987640380859</v>
      </c>
      <c r="O8" s="147">
        <v>52.915012359619141</v>
      </c>
      <c r="P8" s="146">
        <v>253.44723778294809</v>
      </c>
      <c r="Q8" s="147">
        <v>30.834175109863281</v>
      </c>
      <c r="R8" s="147">
        <v>69.165824890136719</v>
      </c>
      <c r="S8" s="146">
        <v>24.072487024442626</v>
      </c>
      <c r="T8" s="147">
        <v>50.724636077880859</v>
      </c>
      <c r="U8" s="147">
        <v>49.275363922119141</v>
      </c>
      <c r="V8" s="146">
        <v>60.704532496420534</v>
      </c>
      <c r="W8" s="147">
        <v>80.076629638671875</v>
      </c>
      <c r="X8" s="147">
        <v>19.923372268676758</v>
      </c>
      <c r="Y8" s="146">
        <v>109.22164161041795</v>
      </c>
      <c r="Z8" s="147">
        <v>67.419082641601563</v>
      </c>
      <c r="AA8" s="148">
        <v>32.580921173095703</v>
      </c>
      <c r="AB8" s="35">
        <v>47.447220801799958</v>
      </c>
      <c r="AC8" s="148">
        <v>25</v>
      </c>
      <c r="AD8" s="148">
        <v>75</v>
      </c>
      <c r="AE8" s="35">
        <v>35.585415601349965</v>
      </c>
      <c r="AF8" s="148">
        <v>0</v>
      </c>
      <c r="AG8" s="148">
        <v>100</v>
      </c>
    </row>
    <row r="9" spans="1:33" s="149" customFormat="1" ht="18" customHeight="1" x14ac:dyDescent="0.25">
      <c r="A9" s="145" t="s">
        <v>37</v>
      </c>
      <c r="B9" s="145" t="s">
        <v>17</v>
      </c>
      <c r="C9" s="145" t="s">
        <v>41</v>
      </c>
      <c r="D9" s="146">
        <v>102700.71498952308</v>
      </c>
      <c r="E9" s="147">
        <v>47.656883239746094</v>
      </c>
      <c r="F9" s="147">
        <v>52.343116760253906</v>
      </c>
      <c r="G9" s="146">
        <v>75863.246828988631</v>
      </c>
      <c r="H9" s="147">
        <v>48.547859191894531</v>
      </c>
      <c r="I9" s="147">
        <v>51.452140808105469</v>
      </c>
      <c r="J9" s="146">
        <v>12927.173702049966</v>
      </c>
      <c r="K9" s="147">
        <v>43.816661834716797</v>
      </c>
      <c r="L9" s="147">
        <v>56.183338165283203</v>
      </c>
      <c r="M9" s="146">
        <v>13068.246782069753</v>
      </c>
      <c r="N9" s="147">
        <v>47.658039093017578</v>
      </c>
      <c r="O9" s="147">
        <v>52.341960906982422</v>
      </c>
      <c r="P9" s="146">
        <v>199.47995180250783</v>
      </c>
      <c r="Q9" s="147">
        <v>37.656246185302734</v>
      </c>
      <c r="R9" s="147">
        <v>62.343753814697266</v>
      </c>
      <c r="S9" s="146">
        <v>48.877995895891772</v>
      </c>
      <c r="T9" s="147">
        <v>24.475275039672852</v>
      </c>
      <c r="U9" s="147">
        <v>75.524726867675781</v>
      </c>
      <c r="V9" s="146">
        <v>37.940870524665897</v>
      </c>
      <c r="W9" s="147">
        <v>0</v>
      </c>
      <c r="X9" s="147">
        <v>100</v>
      </c>
      <c r="Y9" s="146">
        <v>246.39269402738822</v>
      </c>
      <c r="Z9" s="147">
        <v>15.98776912689209</v>
      </c>
      <c r="AA9" s="148">
        <v>84.012229919433594</v>
      </c>
      <c r="AB9" s="35">
        <v>196.35616416432933</v>
      </c>
      <c r="AC9" s="148">
        <v>32.175247192382813</v>
      </c>
      <c r="AD9" s="148">
        <v>67.824752807617188</v>
      </c>
      <c r="AE9" s="35">
        <v>113</v>
      </c>
      <c r="AF9" s="148">
        <v>28.318584442138672</v>
      </c>
      <c r="AG9" s="148">
        <v>71.681419372558594</v>
      </c>
    </row>
    <row r="10" spans="1:33" s="149" customFormat="1" ht="18" customHeight="1" x14ac:dyDescent="0.25">
      <c r="A10" s="145" t="s">
        <v>37</v>
      </c>
      <c r="B10" s="145" t="s">
        <v>17</v>
      </c>
      <c r="C10" s="145" t="s">
        <v>42</v>
      </c>
      <c r="D10" s="146">
        <v>81287.565302215124</v>
      </c>
      <c r="E10" s="147">
        <v>55.626487731933594</v>
      </c>
      <c r="F10" s="147">
        <v>44.373512268066406</v>
      </c>
      <c r="G10" s="146">
        <v>54853.05723230094</v>
      </c>
      <c r="H10" s="147">
        <v>59.044536590576172</v>
      </c>
      <c r="I10" s="147">
        <v>40.955463409423828</v>
      </c>
      <c r="J10" s="146">
        <v>18294.536294493897</v>
      </c>
      <c r="K10" s="147">
        <v>48.169040679931641</v>
      </c>
      <c r="L10" s="147">
        <v>51.830959320068359</v>
      </c>
      <c r="M10" s="146">
        <v>7902.6289056596333</v>
      </c>
      <c r="N10" s="147">
        <v>49.502998352050781</v>
      </c>
      <c r="O10" s="147">
        <v>50.497001647949219</v>
      </c>
      <c r="P10" s="146">
        <v>121.03902568279736</v>
      </c>
      <c r="Q10" s="147">
        <v>41.907825469970703</v>
      </c>
      <c r="R10" s="147">
        <v>58.092174530029297</v>
      </c>
      <c r="S10" s="146">
        <v>34.508446764870413</v>
      </c>
      <c r="T10" s="147">
        <v>39.285713195800781</v>
      </c>
      <c r="U10" s="147">
        <v>60.714286804199219</v>
      </c>
      <c r="V10" s="146">
        <v>6.1622226365840014</v>
      </c>
      <c r="W10" s="147">
        <v>40</v>
      </c>
      <c r="X10" s="147">
        <v>60</v>
      </c>
      <c r="Y10" s="146">
        <v>44.822061493468901</v>
      </c>
      <c r="Z10" s="147">
        <v>72.358901977539063</v>
      </c>
      <c r="AA10" s="148">
        <v>27.64109992980957</v>
      </c>
      <c r="AB10" s="35">
        <v>29.578668655603209</v>
      </c>
      <c r="AC10" s="148">
        <v>20.833333969116211</v>
      </c>
      <c r="AD10" s="148">
        <v>79.166664123535156</v>
      </c>
      <c r="AE10" s="35">
        <v>1.2324445273168003</v>
      </c>
      <c r="AF10" s="148">
        <v>0</v>
      </c>
      <c r="AG10" s="148">
        <v>100</v>
      </c>
    </row>
    <row r="11" spans="1:33" s="149" customFormat="1" ht="18" customHeight="1" x14ac:dyDescent="0.25">
      <c r="A11" s="145" t="s">
        <v>37</v>
      </c>
      <c r="B11" s="145" t="s">
        <v>17</v>
      </c>
      <c r="C11" s="145" t="s">
        <v>43</v>
      </c>
      <c r="D11" s="146">
        <v>96633.762664281909</v>
      </c>
      <c r="E11" s="147">
        <v>53.782802581787109</v>
      </c>
      <c r="F11" s="147">
        <v>46.217197418212891</v>
      </c>
      <c r="G11" s="146">
        <v>69898.772362390882</v>
      </c>
      <c r="H11" s="147">
        <v>58.342853546142578</v>
      </c>
      <c r="I11" s="147">
        <v>41.657146453857422</v>
      </c>
      <c r="J11" s="146">
        <v>15666.104679922457</v>
      </c>
      <c r="K11" s="147">
        <v>39.7000732421875</v>
      </c>
      <c r="L11" s="147">
        <v>60.2999267578125</v>
      </c>
      <c r="M11" s="146">
        <v>10517.215417677033</v>
      </c>
      <c r="N11" s="147">
        <v>43.978092193603516</v>
      </c>
      <c r="O11" s="147">
        <v>56.021907806396484</v>
      </c>
      <c r="P11" s="146">
        <v>312.13789039767215</v>
      </c>
      <c r="Q11" s="147">
        <v>67.270469665527344</v>
      </c>
      <c r="R11" s="147">
        <v>32.729530334472656</v>
      </c>
      <c r="S11" s="146">
        <v>11.660814742967991</v>
      </c>
      <c r="T11" s="147">
        <v>100</v>
      </c>
      <c r="U11" s="147">
        <v>0</v>
      </c>
      <c r="V11" s="146">
        <v>7</v>
      </c>
      <c r="W11" s="147">
        <v>57.142856597900391</v>
      </c>
      <c r="X11" s="147">
        <v>42.857143402099609</v>
      </c>
      <c r="Y11" s="146">
        <v>131.00579534432589</v>
      </c>
      <c r="Z11" s="147">
        <v>69.811286926269531</v>
      </c>
      <c r="AA11" s="148">
        <v>30.188711166381836</v>
      </c>
      <c r="AB11" s="35">
        <v>89.865703806983504</v>
      </c>
      <c r="AC11" s="148">
        <v>32.922733306884766</v>
      </c>
      <c r="AD11" s="148">
        <v>67.0772705078125</v>
      </c>
      <c r="AE11" s="35">
        <v>0</v>
      </c>
      <c r="AF11" s="148">
        <v>0</v>
      </c>
      <c r="AG11" s="148">
        <v>0</v>
      </c>
    </row>
    <row r="12" spans="1:33" s="149" customFormat="1" ht="18" customHeight="1" x14ac:dyDescent="0.25">
      <c r="A12" s="145" t="s">
        <v>37</v>
      </c>
      <c r="B12" s="145" t="s">
        <v>17</v>
      </c>
      <c r="C12" s="145" t="s">
        <v>44</v>
      </c>
      <c r="D12" s="146">
        <v>84425.930163979603</v>
      </c>
      <c r="E12" s="147">
        <v>35.438461303710938</v>
      </c>
      <c r="F12" s="147">
        <v>64.561538696289063</v>
      </c>
      <c r="G12" s="146">
        <v>62083.161637040168</v>
      </c>
      <c r="H12" s="147">
        <v>33.314155578613281</v>
      </c>
      <c r="I12" s="147">
        <v>66.685844421386719</v>
      </c>
      <c r="J12" s="146">
        <v>10440.173901061044</v>
      </c>
      <c r="K12" s="147">
        <v>48.052482604980469</v>
      </c>
      <c r="L12" s="147">
        <v>51.947517395019531</v>
      </c>
      <c r="M12" s="146">
        <v>9111.1075651095434</v>
      </c>
      <c r="N12" s="147">
        <v>39.800434112548828</v>
      </c>
      <c r="O12" s="147">
        <v>60.199565887451172</v>
      </c>
      <c r="P12" s="146">
        <v>1348.6012953010888</v>
      </c>
      <c r="Q12" s="147">
        <v>34.525001525878906</v>
      </c>
      <c r="R12" s="147">
        <v>65.474998474121094</v>
      </c>
      <c r="S12" s="146">
        <v>32.785448532451426</v>
      </c>
      <c r="T12" s="147">
        <v>6.1002674102783203</v>
      </c>
      <c r="U12" s="147">
        <v>93.899734497070313</v>
      </c>
      <c r="V12" s="146">
        <v>66.767259198015722</v>
      </c>
      <c r="W12" s="147">
        <v>55.389141082763672</v>
      </c>
      <c r="X12" s="147">
        <v>44.610858917236328</v>
      </c>
      <c r="Y12" s="146">
        <v>1326.3330577373572</v>
      </c>
      <c r="Z12" s="147">
        <v>6.4961047172546387</v>
      </c>
      <c r="AA12" s="148">
        <v>93.503898620605469</v>
      </c>
      <c r="AB12" s="35">
        <v>0</v>
      </c>
      <c r="AC12" s="148">
        <v>0</v>
      </c>
      <c r="AD12" s="148">
        <v>0</v>
      </c>
      <c r="AE12" s="35">
        <v>17</v>
      </c>
      <c r="AF12" s="148">
        <v>17.647058486938477</v>
      </c>
      <c r="AG12" s="148">
        <v>82.352943420410156</v>
      </c>
    </row>
    <row r="13" spans="1:33" s="149" customFormat="1" ht="18" customHeight="1" x14ac:dyDescent="0.25">
      <c r="A13" s="145" t="s">
        <v>37</v>
      </c>
      <c r="B13" s="145" t="s">
        <v>17</v>
      </c>
      <c r="C13" s="145" t="s">
        <v>45</v>
      </c>
      <c r="D13" s="146">
        <v>83070.552229014313</v>
      </c>
      <c r="E13" s="147">
        <v>48.837718963623047</v>
      </c>
      <c r="F13" s="147">
        <v>51.162281036376953</v>
      </c>
      <c r="G13" s="146">
        <v>57812.904588293241</v>
      </c>
      <c r="H13" s="147">
        <v>51.215686798095703</v>
      </c>
      <c r="I13" s="147">
        <v>48.784313201904297</v>
      </c>
      <c r="J13" s="146">
        <v>16085.15332352971</v>
      </c>
      <c r="K13" s="147">
        <v>38.557949066162109</v>
      </c>
      <c r="L13" s="147">
        <v>61.442050933837891</v>
      </c>
      <c r="M13" s="146">
        <v>7812.6686778782059</v>
      </c>
      <c r="N13" s="147">
        <v>49.302909851074219</v>
      </c>
      <c r="O13" s="147">
        <v>50.697090148925781</v>
      </c>
      <c r="P13" s="146">
        <v>375.05989564041482</v>
      </c>
      <c r="Q13" s="147">
        <v>29.354751586914063</v>
      </c>
      <c r="R13" s="147">
        <v>70.645248413085938</v>
      </c>
      <c r="S13" s="146">
        <v>51.759745208574479</v>
      </c>
      <c r="T13" s="147">
        <v>66.683807373046875</v>
      </c>
      <c r="U13" s="147">
        <v>33.316196441650391</v>
      </c>
      <c r="V13" s="146">
        <v>34.222638734306827</v>
      </c>
      <c r="W13" s="147">
        <v>0</v>
      </c>
      <c r="X13" s="147">
        <v>100</v>
      </c>
      <c r="Y13" s="146">
        <v>881.53898189163885</v>
      </c>
      <c r="Z13" s="147">
        <v>84.471412658691406</v>
      </c>
      <c r="AA13" s="148">
        <v>15.528587341308594</v>
      </c>
      <c r="AB13" s="35">
        <v>17.244377838126614</v>
      </c>
      <c r="AC13" s="148">
        <v>100</v>
      </c>
      <c r="AD13" s="148">
        <v>0</v>
      </c>
      <c r="AE13" s="35">
        <v>0</v>
      </c>
      <c r="AF13" s="148">
        <v>0</v>
      </c>
      <c r="AG13" s="148">
        <v>0</v>
      </c>
    </row>
    <row r="14" spans="1:33" s="149" customFormat="1" ht="18" customHeight="1" x14ac:dyDescent="0.25">
      <c r="A14" s="145" t="s">
        <v>46</v>
      </c>
      <c r="B14" s="145" t="s">
        <v>19</v>
      </c>
      <c r="C14" s="145" t="s">
        <v>47</v>
      </c>
      <c r="D14" s="146">
        <v>53066.158521496371</v>
      </c>
      <c r="E14" s="147">
        <v>22.586864471435547</v>
      </c>
      <c r="F14" s="147">
        <v>77.413139343261719</v>
      </c>
      <c r="G14" s="146">
        <v>15126.279368021735</v>
      </c>
      <c r="H14" s="147">
        <v>17.921497344970703</v>
      </c>
      <c r="I14" s="147">
        <v>82.078506469726563</v>
      </c>
      <c r="J14" s="146">
        <v>3678.0256598556484</v>
      </c>
      <c r="K14" s="147">
        <v>38.279319763183594</v>
      </c>
      <c r="L14" s="147">
        <v>61.720680236816406</v>
      </c>
      <c r="M14" s="146">
        <v>4082.4018750716859</v>
      </c>
      <c r="N14" s="147">
        <v>41.708473205566406</v>
      </c>
      <c r="O14" s="147">
        <v>58.291526794433594</v>
      </c>
      <c r="P14" s="146">
        <v>18068.667335388553</v>
      </c>
      <c r="Q14" s="147">
        <v>12.124960899353027</v>
      </c>
      <c r="R14" s="147">
        <v>87.875038146972656</v>
      </c>
      <c r="S14" s="146">
        <v>6068.5012783075108</v>
      </c>
      <c r="T14" s="147">
        <v>32.844406127929688</v>
      </c>
      <c r="U14" s="147">
        <v>67.155593872070313</v>
      </c>
      <c r="V14" s="146">
        <v>5833.7215462909762</v>
      </c>
      <c r="W14" s="147">
        <v>31.346244812011719</v>
      </c>
      <c r="X14" s="147">
        <v>68.653755187988281</v>
      </c>
      <c r="Y14" s="146">
        <v>111.40304273014053</v>
      </c>
      <c r="Z14" s="147">
        <v>85.087722778320313</v>
      </c>
      <c r="AA14" s="148">
        <v>14.912281036376953</v>
      </c>
      <c r="AB14" s="35">
        <v>28.753038715227987</v>
      </c>
      <c r="AC14" s="148">
        <v>62.535449981689453</v>
      </c>
      <c r="AD14" s="148">
        <v>37.464550018310547</v>
      </c>
      <c r="AE14" s="35">
        <v>68.405377114998558</v>
      </c>
      <c r="AF14" s="148">
        <v>57.142856597900391</v>
      </c>
      <c r="AG14" s="148">
        <v>42.857143402099609</v>
      </c>
    </row>
    <row r="15" spans="1:33" s="149" customFormat="1" ht="18" customHeight="1" x14ac:dyDescent="0.25">
      <c r="A15" s="145" t="s">
        <v>46</v>
      </c>
      <c r="B15" s="145" t="s">
        <v>19</v>
      </c>
      <c r="C15" s="145" t="s">
        <v>48</v>
      </c>
      <c r="D15" s="146">
        <v>149722.49821856339</v>
      </c>
      <c r="E15" s="147">
        <v>22.376480102539063</v>
      </c>
      <c r="F15" s="147">
        <v>77.623519897460938</v>
      </c>
      <c r="G15" s="146">
        <v>41449.691674720081</v>
      </c>
      <c r="H15" s="147">
        <v>13.448683738708496</v>
      </c>
      <c r="I15" s="147">
        <v>86.551315307617188</v>
      </c>
      <c r="J15" s="146">
        <v>10990.707587434328</v>
      </c>
      <c r="K15" s="147">
        <v>43.927936553955078</v>
      </c>
      <c r="L15" s="147">
        <v>56.072063446044922</v>
      </c>
      <c r="M15" s="146">
        <v>10883.364937723592</v>
      </c>
      <c r="N15" s="147">
        <v>40.131191253662109</v>
      </c>
      <c r="O15" s="147">
        <v>59.868808746337891</v>
      </c>
      <c r="P15" s="146">
        <v>50084.108098064222</v>
      </c>
      <c r="Q15" s="147">
        <v>9.746917724609375</v>
      </c>
      <c r="R15" s="147">
        <v>90.253082275390625</v>
      </c>
      <c r="S15" s="146">
        <v>17159.140843235127</v>
      </c>
      <c r="T15" s="147">
        <v>36.972400665283203</v>
      </c>
      <c r="U15" s="147">
        <v>63.027599334716797</v>
      </c>
      <c r="V15" s="146">
        <v>17374.769474772111</v>
      </c>
      <c r="W15" s="147">
        <v>39.261844635009766</v>
      </c>
      <c r="X15" s="147">
        <v>60.738155364990234</v>
      </c>
      <c r="Y15" s="146">
        <v>931.98723183963227</v>
      </c>
      <c r="Z15" s="147">
        <v>24.377765655517578</v>
      </c>
      <c r="AA15" s="148">
        <v>75.622230529785156</v>
      </c>
      <c r="AB15" s="35">
        <v>394.31023554869074</v>
      </c>
      <c r="AC15" s="148">
        <v>60.260173797607422</v>
      </c>
      <c r="AD15" s="148">
        <v>39.739826202392578</v>
      </c>
      <c r="AE15" s="35">
        <v>454.41813522710993</v>
      </c>
      <c r="AF15" s="148">
        <v>48.480377197265625</v>
      </c>
      <c r="AG15" s="148">
        <v>51.519622802734375</v>
      </c>
    </row>
    <row r="16" spans="1:33" s="149" customFormat="1" ht="18" customHeight="1" x14ac:dyDescent="0.25">
      <c r="A16" s="145" t="s">
        <v>46</v>
      </c>
      <c r="B16" s="145" t="s">
        <v>19</v>
      </c>
      <c r="C16" s="145" t="s">
        <v>49</v>
      </c>
      <c r="D16" s="146">
        <v>298726.14337154833</v>
      </c>
      <c r="E16" s="147">
        <v>23.528942108154297</v>
      </c>
      <c r="F16" s="147">
        <v>76.471054077148438</v>
      </c>
      <c r="G16" s="146">
        <v>96045.35554102005</v>
      </c>
      <c r="H16" s="147">
        <v>12.317752838134766</v>
      </c>
      <c r="I16" s="147">
        <v>87.6822509765625</v>
      </c>
      <c r="J16" s="146">
        <v>31732.28129086443</v>
      </c>
      <c r="K16" s="147">
        <v>37.411884307861328</v>
      </c>
      <c r="L16" s="147">
        <v>62.588115692138672</v>
      </c>
      <c r="M16" s="146">
        <v>30822.516324481705</v>
      </c>
      <c r="N16" s="147">
        <v>44.128715515136719</v>
      </c>
      <c r="O16" s="147">
        <v>55.871284484863281</v>
      </c>
      <c r="P16" s="146">
        <v>74717.595213926848</v>
      </c>
      <c r="Q16" s="147">
        <v>7.5731911659240723</v>
      </c>
      <c r="R16" s="147">
        <v>92.426811218261719</v>
      </c>
      <c r="S16" s="146">
        <v>29060.337753979515</v>
      </c>
      <c r="T16" s="147">
        <v>40.683509826660156</v>
      </c>
      <c r="U16" s="147">
        <v>59.316490173339844</v>
      </c>
      <c r="V16" s="146">
        <v>32832.994964261539</v>
      </c>
      <c r="W16" s="147">
        <v>43.353542327880859</v>
      </c>
      <c r="X16" s="147">
        <v>56.646457672119141</v>
      </c>
      <c r="Y16" s="146">
        <v>1740.3882951915807</v>
      </c>
      <c r="Z16" s="147">
        <v>20.782342910766602</v>
      </c>
      <c r="AA16" s="148">
        <v>79.217658996582031</v>
      </c>
      <c r="AB16" s="35">
        <v>949.11100913311964</v>
      </c>
      <c r="AC16" s="148">
        <v>55.038398742675781</v>
      </c>
      <c r="AD16" s="148">
        <v>44.961601257324219</v>
      </c>
      <c r="AE16" s="35">
        <v>825.56297870038952</v>
      </c>
      <c r="AF16" s="148">
        <v>46.470268249511719</v>
      </c>
      <c r="AG16" s="148">
        <v>53.529731750488281</v>
      </c>
    </row>
    <row r="17" spans="1:33" s="149" customFormat="1" ht="18" customHeight="1" x14ac:dyDescent="0.25">
      <c r="A17" s="145" t="s">
        <v>46</v>
      </c>
      <c r="B17" s="145" t="s">
        <v>19</v>
      </c>
      <c r="C17" s="145" t="s">
        <v>50</v>
      </c>
      <c r="D17" s="146">
        <v>83077.626650852559</v>
      </c>
      <c r="E17" s="147">
        <v>27.005121231079102</v>
      </c>
      <c r="F17" s="147">
        <v>72.994880676269531</v>
      </c>
      <c r="G17" s="146">
        <v>19237.635261675307</v>
      </c>
      <c r="H17" s="147">
        <v>19.967800140380859</v>
      </c>
      <c r="I17" s="147">
        <v>80.032196044921875</v>
      </c>
      <c r="J17" s="146">
        <v>7278.3555107487073</v>
      </c>
      <c r="K17" s="147">
        <v>40.590808868408203</v>
      </c>
      <c r="L17" s="147">
        <v>59.409191131591797</v>
      </c>
      <c r="M17" s="146">
        <v>6057.2040919199471</v>
      </c>
      <c r="N17" s="147">
        <v>40.750724792480469</v>
      </c>
      <c r="O17" s="147">
        <v>59.249275207519531</v>
      </c>
      <c r="P17" s="146">
        <v>28428.688201630786</v>
      </c>
      <c r="Q17" s="147">
        <v>15.803470611572266</v>
      </c>
      <c r="R17" s="147">
        <v>84.196533203125</v>
      </c>
      <c r="S17" s="146">
        <v>10588.6264670126</v>
      </c>
      <c r="T17" s="147">
        <v>37.580600738525391</v>
      </c>
      <c r="U17" s="147">
        <v>62.419399261474609</v>
      </c>
      <c r="V17" s="146">
        <v>10524.938496664192</v>
      </c>
      <c r="W17" s="147">
        <v>40.387779235839844</v>
      </c>
      <c r="X17" s="147">
        <v>59.612220764160156</v>
      </c>
      <c r="Y17" s="146">
        <v>653.54782505559672</v>
      </c>
      <c r="Z17" s="147">
        <v>50.870975494384766</v>
      </c>
      <c r="AA17" s="148">
        <v>49.129024505615234</v>
      </c>
      <c r="AB17" s="35">
        <v>189.61716827279463</v>
      </c>
      <c r="AC17" s="148">
        <v>40.289287567138672</v>
      </c>
      <c r="AD17" s="148">
        <v>59.710712432861328</v>
      </c>
      <c r="AE17" s="35">
        <v>119.01362787249815</v>
      </c>
      <c r="AF17" s="148">
        <v>33.225730895996094</v>
      </c>
      <c r="AG17" s="148">
        <v>66.774269104003906</v>
      </c>
    </row>
    <row r="18" spans="1:33" s="149" customFormat="1" ht="18" customHeight="1" x14ac:dyDescent="0.25">
      <c r="A18" s="145" t="s">
        <v>46</v>
      </c>
      <c r="B18" s="145" t="s">
        <v>19</v>
      </c>
      <c r="C18" s="145" t="s">
        <v>51</v>
      </c>
      <c r="D18" s="146">
        <v>368246.31656521937</v>
      </c>
      <c r="E18" s="147">
        <v>23.171123504638672</v>
      </c>
      <c r="F18" s="147">
        <v>76.828872680664063</v>
      </c>
      <c r="G18" s="146">
        <v>118758.95714240207</v>
      </c>
      <c r="H18" s="147">
        <v>11.390458106994629</v>
      </c>
      <c r="I18" s="147">
        <v>88.609542846679688</v>
      </c>
      <c r="J18" s="146">
        <v>49920.533482239211</v>
      </c>
      <c r="K18" s="147">
        <v>41.304527282714844</v>
      </c>
      <c r="L18" s="147">
        <v>58.695472717285156</v>
      </c>
      <c r="M18" s="146">
        <v>41502.976465047235</v>
      </c>
      <c r="N18" s="147">
        <v>42.041522979736328</v>
      </c>
      <c r="O18" s="147">
        <v>57.958477020263672</v>
      </c>
      <c r="P18" s="146">
        <v>79688.25022155905</v>
      </c>
      <c r="Q18" s="147">
        <v>8.0508193969726563</v>
      </c>
      <c r="R18" s="147">
        <v>91.949180603027344</v>
      </c>
      <c r="S18" s="146">
        <v>30379.087060427497</v>
      </c>
      <c r="T18" s="147">
        <v>29.858217239379883</v>
      </c>
      <c r="U18" s="147">
        <v>70.14178466796875</v>
      </c>
      <c r="V18" s="146">
        <v>33623.146449378488</v>
      </c>
      <c r="W18" s="147">
        <v>44.088569641113281</v>
      </c>
      <c r="X18" s="147">
        <v>55.911430358886719</v>
      </c>
      <c r="Y18" s="146">
        <v>7573.5126615910031</v>
      </c>
      <c r="Z18" s="147">
        <v>5.6678667068481445</v>
      </c>
      <c r="AA18" s="148">
        <v>94.332130432128906</v>
      </c>
      <c r="AB18" s="35">
        <v>4009.568349676093</v>
      </c>
      <c r="AC18" s="148">
        <v>44.852622985839844</v>
      </c>
      <c r="AD18" s="148">
        <v>55.147377014160156</v>
      </c>
      <c r="AE18" s="35">
        <v>2790.2847329000224</v>
      </c>
      <c r="AF18" s="148">
        <v>42.786605834960938</v>
      </c>
      <c r="AG18" s="148">
        <v>57.213394165039063</v>
      </c>
    </row>
    <row r="19" spans="1:33" s="149" customFormat="1" ht="18" customHeight="1" x14ac:dyDescent="0.25">
      <c r="A19" s="145" t="s">
        <v>46</v>
      </c>
      <c r="B19" s="145" t="s">
        <v>19</v>
      </c>
      <c r="C19" s="145" t="s">
        <v>52</v>
      </c>
      <c r="D19" s="146">
        <v>402392.08579021663</v>
      </c>
      <c r="E19" s="147">
        <v>22.20802116394043</v>
      </c>
      <c r="F19" s="147">
        <v>77.791976928710938</v>
      </c>
      <c r="G19" s="146">
        <v>48310.448297329393</v>
      </c>
      <c r="H19" s="147">
        <v>5.5378446578979492</v>
      </c>
      <c r="I19" s="147">
        <v>94.462158203125</v>
      </c>
      <c r="J19" s="146">
        <v>20016.24989981476</v>
      </c>
      <c r="K19" s="147">
        <v>35.440879821777344</v>
      </c>
      <c r="L19" s="147">
        <v>64.559120178222656</v>
      </c>
      <c r="M19" s="146">
        <v>17977.623051540315</v>
      </c>
      <c r="N19" s="147">
        <v>42.721900939941406</v>
      </c>
      <c r="O19" s="147">
        <v>57.278099060058594</v>
      </c>
      <c r="P19" s="146">
        <v>161796.90157135692</v>
      </c>
      <c r="Q19" s="147">
        <v>6.1754908561706543</v>
      </c>
      <c r="R19" s="147">
        <v>93.824508666992188</v>
      </c>
      <c r="S19" s="146">
        <v>72665.577625485545</v>
      </c>
      <c r="T19" s="147">
        <v>36.57696533203125</v>
      </c>
      <c r="U19" s="147">
        <v>63.42303466796875</v>
      </c>
      <c r="V19" s="146">
        <v>76129.370356901723</v>
      </c>
      <c r="W19" s="147">
        <v>44.204074859619141</v>
      </c>
      <c r="X19" s="147">
        <v>55.795925140380859</v>
      </c>
      <c r="Y19" s="146">
        <v>2991.3261198281721</v>
      </c>
      <c r="Z19" s="147">
        <v>18.363828659057617</v>
      </c>
      <c r="AA19" s="148">
        <v>81.63616943359375</v>
      </c>
      <c r="AB19" s="35">
        <v>1545.4415594857799</v>
      </c>
      <c r="AC19" s="148">
        <v>44.90185546875</v>
      </c>
      <c r="AD19" s="148">
        <v>55.09814453125</v>
      </c>
      <c r="AE19" s="35">
        <v>959.14730847554085</v>
      </c>
      <c r="AF19" s="148">
        <v>46.655048370361328</v>
      </c>
      <c r="AG19" s="148">
        <v>53.344951629638672</v>
      </c>
    </row>
    <row r="20" spans="1:33" s="149" customFormat="1" ht="18" customHeight="1" x14ac:dyDescent="0.25">
      <c r="A20" s="145" t="s">
        <v>46</v>
      </c>
      <c r="B20" s="145" t="s">
        <v>19</v>
      </c>
      <c r="C20" s="145" t="s">
        <v>53</v>
      </c>
      <c r="D20" s="146">
        <v>29135.973361594853</v>
      </c>
      <c r="E20" s="147">
        <v>31.570093154907227</v>
      </c>
      <c r="F20" s="147">
        <v>68.429908752441406</v>
      </c>
      <c r="G20" s="146">
        <v>13672.482878379929</v>
      </c>
      <c r="H20" s="147">
        <v>22.927888870239258</v>
      </c>
      <c r="I20" s="147">
        <v>77.072113037109375</v>
      </c>
      <c r="J20" s="146">
        <v>5225.3891212190701</v>
      </c>
      <c r="K20" s="147">
        <v>48.408138275146484</v>
      </c>
      <c r="L20" s="147">
        <v>51.591861724853516</v>
      </c>
      <c r="M20" s="146">
        <v>3654.7353488771814</v>
      </c>
      <c r="N20" s="147">
        <v>47.013065338134766</v>
      </c>
      <c r="O20" s="147">
        <v>52.986934661865234</v>
      </c>
      <c r="P20" s="146">
        <v>3567.9267372250247</v>
      </c>
      <c r="Q20" s="147">
        <v>16.506277084350586</v>
      </c>
      <c r="R20" s="147">
        <v>83.493721008300781</v>
      </c>
      <c r="S20" s="146">
        <v>1690.7010555109989</v>
      </c>
      <c r="T20" s="147">
        <v>35.043163299560547</v>
      </c>
      <c r="U20" s="147">
        <v>64.956840515136719</v>
      </c>
      <c r="V20" s="146">
        <v>1167.3185222846009</v>
      </c>
      <c r="W20" s="147">
        <v>46.3612060546875</v>
      </c>
      <c r="X20" s="147">
        <v>53.6387939453125</v>
      </c>
      <c r="Y20" s="146">
        <v>80.481453368469303</v>
      </c>
      <c r="Z20" s="147">
        <v>55.974842071533203</v>
      </c>
      <c r="AA20" s="148">
        <v>44.025157928466797</v>
      </c>
      <c r="AB20" s="35">
        <v>67.320964138405131</v>
      </c>
      <c r="AC20" s="148">
        <v>57.142856597900391</v>
      </c>
      <c r="AD20" s="148">
        <v>42.857143402099609</v>
      </c>
      <c r="AE20" s="35">
        <v>9.6172805912007338</v>
      </c>
      <c r="AF20" s="148">
        <v>100</v>
      </c>
      <c r="AG20" s="148">
        <v>0</v>
      </c>
    </row>
    <row r="21" spans="1:33" s="149" customFormat="1" ht="18" customHeight="1" x14ac:dyDescent="0.25">
      <c r="A21" s="145" t="s">
        <v>46</v>
      </c>
      <c r="B21" s="145" t="s">
        <v>19</v>
      </c>
      <c r="C21" s="145" t="s">
        <v>54</v>
      </c>
      <c r="D21" s="146">
        <v>32274.350488382108</v>
      </c>
      <c r="E21" s="147">
        <v>22.505168914794922</v>
      </c>
      <c r="F21" s="147">
        <v>77.494827270507813</v>
      </c>
      <c r="G21" s="146">
        <v>9955.5427577452756</v>
      </c>
      <c r="H21" s="147">
        <v>14.312788009643555</v>
      </c>
      <c r="I21" s="147">
        <v>85.687210083007813</v>
      </c>
      <c r="J21" s="146">
        <v>1997.6846592082609</v>
      </c>
      <c r="K21" s="147">
        <v>31.574209213256836</v>
      </c>
      <c r="L21" s="147">
        <v>68.425788879394531</v>
      </c>
      <c r="M21" s="146">
        <v>2266.5898399311518</v>
      </c>
      <c r="N21" s="147">
        <v>40.328132629394531</v>
      </c>
      <c r="O21" s="147">
        <v>59.671867370605469</v>
      </c>
      <c r="P21" s="146">
        <v>11458.434375215154</v>
      </c>
      <c r="Q21" s="147">
        <v>11.184714317321777</v>
      </c>
      <c r="R21" s="147">
        <v>88.815284729003906</v>
      </c>
      <c r="S21" s="146">
        <v>3483.4453679001754</v>
      </c>
      <c r="T21" s="147">
        <v>45.04241943359375</v>
      </c>
      <c r="U21" s="147">
        <v>54.95758056640625</v>
      </c>
      <c r="V21" s="146">
        <v>2696.059439759038</v>
      </c>
      <c r="W21" s="147">
        <v>41.194438934326172</v>
      </c>
      <c r="X21" s="147">
        <v>58.805561065673828</v>
      </c>
      <c r="Y21" s="146">
        <v>167.42235671256458</v>
      </c>
      <c r="Z21" s="147">
        <v>60.790172576904297</v>
      </c>
      <c r="AA21" s="148">
        <v>39.209827423095703</v>
      </c>
      <c r="AB21" s="35">
        <v>249.17169191049916</v>
      </c>
      <c r="AC21" s="148">
        <v>92.559089660644531</v>
      </c>
      <c r="AD21" s="148">
        <v>7.4409136772155762</v>
      </c>
      <c r="AE21" s="35">
        <v>0</v>
      </c>
      <c r="AF21" s="148">
        <v>0</v>
      </c>
      <c r="AG21" s="148">
        <v>0</v>
      </c>
    </row>
    <row r="22" spans="1:33" s="149" customFormat="1" ht="18" customHeight="1" x14ac:dyDescent="0.25">
      <c r="A22" s="145" t="s">
        <v>46</v>
      </c>
      <c r="B22" s="145" t="s">
        <v>19</v>
      </c>
      <c r="C22" s="145" t="s">
        <v>55</v>
      </c>
      <c r="D22" s="146">
        <v>4202.3290049902353</v>
      </c>
      <c r="E22" s="147">
        <v>27.707784652709961</v>
      </c>
      <c r="F22" s="147">
        <v>72.292213439941406</v>
      </c>
      <c r="G22" s="146">
        <v>797.89078411802961</v>
      </c>
      <c r="H22" s="147">
        <v>19.679655075073242</v>
      </c>
      <c r="I22" s="147">
        <v>80.320343017578125</v>
      </c>
      <c r="J22" s="146">
        <v>227.27613885875456</v>
      </c>
      <c r="K22" s="147">
        <v>59.791122436523438</v>
      </c>
      <c r="L22" s="147">
        <v>40.208877563476563</v>
      </c>
      <c r="M22" s="146">
        <v>247.5534024734215</v>
      </c>
      <c r="N22" s="147">
        <v>51.59027099609375</v>
      </c>
      <c r="O22" s="147">
        <v>48.40972900390625</v>
      </c>
      <c r="P22" s="146">
        <v>1565.8794792796698</v>
      </c>
      <c r="Q22" s="147">
        <v>7.3980960845947266</v>
      </c>
      <c r="R22" s="147">
        <v>92.601905822753906</v>
      </c>
      <c r="S22" s="146">
        <v>753.34159253634198</v>
      </c>
      <c r="T22" s="147">
        <v>45.437080383300781</v>
      </c>
      <c r="U22" s="147">
        <v>54.562919616699219</v>
      </c>
      <c r="V22" s="146">
        <v>533.02716945107397</v>
      </c>
      <c r="W22" s="147">
        <v>51.056262969970703</v>
      </c>
      <c r="X22" s="147">
        <v>48.943737030029297</v>
      </c>
      <c r="Y22" s="146">
        <v>50.439874159253634</v>
      </c>
      <c r="Z22" s="147">
        <v>0</v>
      </c>
      <c r="AA22" s="148">
        <v>100</v>
      </c>
      <c r="AB22" s="35">
        <v>13.460282056845301</v>
      </c>
      <c r="AC22" s="148">
        <v>100</v>
      </c>
      <c r="AD22" s="148">
        <v>0</v>
      </c>
      <c r="AE22" s="35">
        <v>13.460282056845301</v>
      </c>
      <c r="AF22" s="148">
        <v>0</v>
      </c>
      <c r="AG22" s="148">
        <v>100</v>
      </c>
    </row>
    <row r="23" spans="1:33" s="149" customFormat="1" ht="18" customHeight="1" x14ac:dyDescent="0.25">
      <c r="A23" s="145" t="s">
        <v>46</v>
      </c>
      <c r="B23" s="145" t="s">
        <v>19</v>
      </c>
      <c r="C23" s="145" t="s">
        <v>56</v>
      </c>
      <c r="D23" s="146">
        <v>80723.580665205576</v>
      </c>
      <c r="E23" s="147">
        <v>21.186046600341797</v>
      </c>
      <c r="F23" s="147">
        <v>78.813949584960938</v>
      </c>
      <c r="G23" s="146">
        <v>18790.190386892653</v>
      </c>
      <c r="H23" s="147">
        <v>14.79734992980957</v>
      </c>
      <c r="I23" s="147">
        <v>85.202651977539063</v>
      </c>
      <c r="J23" s="146">
        <v>4771.3558913060679</v>
      </c>
      <c r="K23" s="147">
        <v>35.99871826171875</v>
      </c>
      <c r="L23" s="147">
        <v>64.00128173828125</v>
      </c>
      <c r="M23" s="146">
        <v>4851.3718217475798</v>
      </c>
      <c r="N23" s="147">
        <v>43.963214874267578</v>
      </c>
      <c r="O23" s="147">
        <v>56.036785125732422</v>
      </c>
      <c r="P23" s="146">
        <v>31946.962663040838</v>
      </c>
      <c r="Q23" s="147">
        <v>9.9261693954467773</v>
      </c>
      <c r="R23" s="147">
        <v>90.073829650878906</v>
      </c>
      <c r="S23" s="146">
        <v>11358.142746134416</v>
      </c>
      <c r="T23" s="147">
        <v>32.932186126708984</v>
      </c>
      <c r="U23" s="147">
        <v>67.06781005859375</v>
      </c>
      <c r="V23" s="146">
        <v>8748.537688333292</v>
      </c>
      <c r="W23" s="147">
        <v>39.582180023193359</v>
      </c>
      <c r="X23" s="147">
        <v>60.417819976806641</v>
      </c>
      <c r="Y23" s="146">
        <v>192.06251586274871</v>
      </c>
      <c r="Z23" s="147">
        <v>20.736194610595703</v>
      </c>
      <c r="AA23" s="148">
        <v>79.263801574707031</v>
      </c>
      <c r="AB23" s="35">
        <v>9</v>
      </c>
      <c r="AC23" s="148">
        <v>44.444442749023438</v>
      </c>
      <c r="AD23" s="148">
        <v>55.555557250976563</v>
      </c>
      <c r="AE23" s="35">
        <v>55.956951888129126</v>
      </c>
      <c r="AF23" s="148">
        <v>94.63873291015625</v>
      </c>
      <c r="AG23" s="148">
        <v>5.3612642288208008</v>
      </c>
    </row>
    <row r="24" spans="1:33" s="149" customFormat="1" ht="18" customHeight="1" x14ac:dyDescent="0.25">
      <c r="A24" s="145" t="s">
        <v>46</v>
      </c>
      <c r="B24" s="145" t="s">
        <v>19</v>
      </c>
      <c r="C24" s="145" t="s">
        <v>57</v>
      </c>
      <c r="D24" s="146">
        <v>272617.2700179278</v>
      </c>
      <c r="E24" s="147">
        <v>25.434778213500977</v>
      </c>
      <c r="F24" s="147">
        <v>74.565223693847656</v>
      </c>
      <c r="G24" s="146">
        <v>30558.506725592244</v>
      </c>
      <c r="H24" s="147">
        <v>12.82347297668457</v>
      </c>
      <c r="I24" s="147">
        <v>87.176528930664063</v>
      </c>
      <c r="J24" s="146">
        <v>13997.358218083196</v>
      </c>
      <c r="K24" s="147">
        <v>42.625839233398438</v>
      </c>
      <c r="L24" s="147">
        <v>57.374160766601563</v>
      </c>
      <c r="M24" s="146">
        <v>10631.503892231951</v>
      </c>
      <c r="N24" s="147">
        <v>46.907825469970703</v>
      </c>
      <c r="O24" s="147">
        <v>53.092174530029297</v>
      </c>
      <c r="P24" s="146">
        <v>111135.60574262068</v>
      </c>
      <c r="Q24" s="147">
        <v>7.9371757507324219</v>
      </c>
      <c r="R24" s="147">
        <v>92.062820434570313</v>
      </c>
      <c r="S24" s="146">
        <v>52319.980227114065</v>
      </c>
      <c r="T24" s="147">
        <v>41.232456207275391</v>
      </c>
      <c r="U24" s="147">
        <v>58.767543792724609</v>
      </c>
      <c r="V24" s="146">
        <v>51365.869584366141</v>
      </c>
      <c r="W24" s="147">
        <v>44.870399475097656</v>
      </c>
      <c r="X24" s="147">
        <v>55.129600524902344</v>
      </c>
      <c r="Y24" s="146">
        <v>1323.7170944433392</v>
      </c>
      <c r="Z24" s="147">
        <v>21.744220733642578</v>
      </c>
      <c r="AA24" s="148">
        <v>78.255775451660156</v>
      </c>
      <c r="AB24" s="35">
        <v>797.5922713367878</v>
      </c>
      <c r="AC24" s="148">
        <v>55.502906799316406</v>
      </c>
      <c r="AD24" s="148">
        <v>44.497093200683594</v>
      </c>
      <c r="AE24" s="35">
        <v>487.1362621351193</v>
      </c>
      <c r="AF24" s="148">
        <v>60.559009552001953</v>
      </c>
      <c r="AG24" s="148">
        <v>39.440990447998047</v>
      </c>
    </row>
    <row r="25" spans="1:33" s="149" customFormat="1" ht="18" customHeight="1" x14ac:dyDescent="0.25">
      <c r="A25" s="145" t="s">
        <v>46</v>
      </c>
      <c r="B25" s="145" t="s">
        <v>19</v>
      </c>
      <c r="C25" s="145" t="s">
        <v>58</v>
      </c>
      <c r="D25" s="146">
        <v>22902.505612324203</v>
      </c>
      <c r="E25" s="147">
        <v>21.661725997924805</v>
      </c>
      <c r="F25" s="147">
        <v>78.338272094726563</v>
      </c>
      <c r="G25" s="146">
        <v>12356.797318714107</v>
      </c>
      <c r="H25" s="147">
        <v>16.723098754882813</v>
      </c>
      <c r="I25" s="147">
        <v>83.276901245117188</v>
      </c>
      <c r="J25" s="146">
        <v>2804.2061191011849</v>
      </c>
      <c r="K25" s="147">
        <v>29.220785140991211</v>
      </c>
      <c r="L25" s="147">
        <v>70.779212951660156</v>
      </c>
      <c r="M25" s="146">
        <v>2980.0268508430618</v>
      </c>
      <c r="N25" s="147">
        <v>38.822269439697266</v>
      </c>
      <c r="O25" s="147">
        <v>61.177730560302734</v>
      </c>
      <c r="P25" s="146">
        <v>3075.5159269337269</v>
      </c>
      <c r="Q25" s="147">
        <v>9.8058319091796875</v>
      </c>
      <c r="R25" s="147">
        <v>90.194168090820313</v>
      </c>
      <c r="S25" s="146">
        <v>641.23733868982356</v>
      </c>
      <c r="T25" s="147">
        <v>25.774986267089844</v>
      </c>
      <c r="U25" s="147">
        <v>74.225013732910156</v>
      </c>
      <c r="V25" s="146">
        <v>911.76173647964765</v>
      </c>
      <c r="W25" s="147">
        <v>44.750095367431641</v>
      </c>
      <c r="X25" s="147">
        <v>55.249904632568359</v>
      </c>
      <c r="Y25" s="146">
        <v>103.03283901701407</v>
      </c>
      <c r="Z25" s="147">
        <v>30.062675476074219</v>
      </c>
      <c r="AA25" s="148">
        <v>69.937324523925781</v>
      </c>
      <c r="AB25" s="35">
        <v>16.13814157150837</v>
      </c>
      <c r="AC25" s="148">
        <v>30.688228607177734</v>
      </c>
      <c r="AD25" s="148">
        <v>69.311767578125</v>
      </c>
      <c r="AE25" s="35">
        <v>13.789340974226032</v>
      </c>
      <c r="AF25" s="148">
        <v>54.489437103271484</v>
      </c>
      <c r="AG25" s="148">
        <v>45.510562896728516</v>
      </c>
    </row>
    <row r="26" spans="1:33" s="149" customFormat="1" ht="18" customHeight="1" x14ac:dyDescent="0.25">
      <c r="A26" s="145" t="s">
        <v>59</v>
      </c>
      <c r="B26" s="145" t="s">
        <v>20</v>
      </c>
      <c r="C26" s="145" t="s">
        <v>60</v>
      </c>
      <c r="D26" s="146">
        <v>34518.449986839398</v>
      </c>
      <c r="E26" s="147">
        <v>33.554759979248047</v>
      </c>
      <c r="F26" s="147">
        <v>66.445236206054688</v>
      </c>
      <c r="G26" s="146">
        <v>21869.599992370644</v>
      </c>
      <c r="H26" s="147">
        <v>31.355854034423828</v>
      </c>
      <c r="I26" s="147">
        <v>68.644142150878906</v>
      </c>
      <c r="J26" s="146">
        <v>5854.3583312352484</v>
      </c>
      <c r="K26" s="147">
        <v>33.258270263671875</v>
      </c>
      <c r="L26" s="147">
        <v>66.741729736328125</v>
      </c>
      <c r="M26" s="146">
        <v>5914.7749971389685</v>
      </c>
      <c r="N26" s="147">
        <v>43.7259521484375</v>
      </c>
      <c r="O26" s="147">
        <v>56.2740478515625</v>
      </c>
      <c r="P26" s="146">
        <v>498.11666666666679</v>
      </c>
      <c r="Q26" s="147">
        <v>14.529728889465332</v>
      </c>
      <c r="R26" s="147">
        <v>85.470268249511719</v>
      </c>
      <c r="S26" s="146">
        <v>105.74166647593181</v>
      </c>
      <c r="T26" s="147">
        <v>44.211521148681641</v>
      </c>
      <c r="U26" s="147">
        <v>55.788478851318359</v>
      </c>
      <c r="V26" s="146">
        <v>182.52499961853027</v>
      </c>
      <c r="W26" s="147">
        <v>29.744783401489258</v>
      </c>
      <c r="X26" s="147">
        <v>70.255218505859375</v>
      </c>
      <c r="Y26" s="146">
        <v>70</v>
      </c>
      <c r="Z26" s="147">
        <v>19.166666030883789</v>
      </c>
      <c r="AA26" s="148">
        <v>80.833335876464844</v>
      </c>
      <c r="AB26" s="35">
        <v>0</v>
      </c>
      <c r="AC26" s="148">
        <v>0</v>
      </c>
      <c r="AD26" s="148">
        <v>0</v>
      </c>
      <c r="AE26" s="35">
        <v>23.333333333333332</v>
      </c>
      <c r="AF26" s="148">
        <v>21.428571701049805</v>
      </c>
      <c r="AG26" s="148">
        <v>78.571426391601563</v>
      </c>
    </row>
    <row r="27" spans="1:33" s="149" customFormat="1" ht="18" customHeight="1" x14ac:dyDescent="0.25">
      <c r="A27" s="145" t="s">
        <v>59</v>
      </c>
      <c r="B27" s="145" t="s">
        <v>20</v>
      </c>
      <c r="C27" s="145" t="s">
        <v>61</v>
      </c>
      <c r="D27" s="146">
        <v>64474.472840858361</v>
      </c>
      <c r="E27" s="147">
        <v>46.69964599609375</v>
      </c>
      <c r="F27" s="147">
        <v>53.30035400390625</v>
      </c>
      <c r="G27" s="146">
        <v>43762.839322624801</v>
      </c>
      <c r="H27" s="147">
        <v>45.661666870117188</v>
      </c>
      <c r="I27" s="147">
        <v>54.338333129882813</v>
      </c>
      <c r="J27" s="146">
        <v>11097.20511270635</v>
      </c>
      <c r="K27" s="147">
        <v>52.146610260009766</v>
      </c>
      <c r="L27" s="147">
        <v>47.853389739990234</v>
      </c>
      <c r="M27" s="146">
        <v>7941.5141619814958</v>
      </c>
      <c r="N27" s="147">
        <v>47.447429656982422</v>
      </c>
      <c r="O27" s="147">
        <v>52.552570343017578</v>
      </c>
      <c r="P27" s="146">
        <v>1130.2474063552081</v>
      </c>
      <c r="Q27" s="147">
        <v>26.958276748657227</v>
      </c>
      <c r="R27" s="147">
        <v>73.041725158691406</v>
      </c>
      <c r="S27" s="146">
        <v>204.69065955685221</v>
      </c>
      <c r="T27" s="147">
        <v>41.280986785888672</v>
      </c>
      <c r="U27" s="147">
        <v>58.719013214111328</v>
      </c>
      <c r="V27" s="146">
        <v>250.9455397520349</v>
      </c>
      <c r="W27" s="147">
        <v>48.731796264648438</v>
      </c>
      <c r="X27" s="147">
        <v>51.268203735351563</v>
      </c>
      <c r="Y27" s="146">
        <v>59.732230779714207</v>
      </c>
      <c r="Z27" s="147">
        <v>68.492095947265625</v>
      </c>
      <c r="AA27" s="148">
        <v>31.507900238037109</v>
      </c>
      <c r="AB27" s="35">
        <v>12.107773402761648</v>
      </c>
      <c r="AC27" s="148">
        <v>78.150100708007813</v>
      </c>
      <c r="AD27" s="148">
        <v>21.849897384643555</v>
      </c>
      <c r="AE27" s="35">
        <v>15.190633699232309</v>
      </c>
      <c r="AF27" s="148">
        <v>64.443206787109375</v>
      </c>
      <c r="AG27" s="148">
        <v>35.556797027587891</v>
      </c>
    </row>
    <row r="28" spans="1:33" s="149" customFormat="1" ht="18" customHeight="1" x14ac:dyDescent="0.25">
      <c r="A28" s="145" t="s">
        <v>59</v>
      </c>
      <c r="B28" s="145" t="s">
        <v>20</v>
      </c>
      <c r="C28" s="145" t="s">
        <v>62</v>
      </c>
      <c r="D28" s="146">
        <v>112019.34419317206</v>
      </c>
      <c r="E28" s="147">
        <v>39.926750183105469</v>
      </c>
      <c r="F28" s="147">
        <v>60.073249816894531</v>
      </c>
      <c r="G28" s="146">
        <v>77872.158635589571</v>
      </c>
      <c r="H28" s="147">
        <v>40.479305267333984</v>
      </c>
      <c r="I28" s="147">
        <v>59.520694732666016</v>
      </c>
      <c r="J28" s="146">
        <v>20895.022515264209</v>
      </c>
      <c r="K28" s="147">
        <v>32.241786956787109</v>
      </c>
      <c r="L28" s="147">
        <v>67.758216857910156</v>
      </c>
      <c r="M28" s="146">
        <v>11329.910347851745</v>
      </c>
      <c r="N28" s="147">
        <v>51.692047119140625</v>
      </c>
      <c r="O28" s="147">
        <v>48.307952880859375</v>
      </c>
      <c r="P28" s="146">
        <v>1220.2763828150619</v>
      </c>
      <c r="Q28" s="147">
        <v>22.824581146240234</v>
      </c>
      <c r="R28" s="147">
        <v>77.175422668457031</v>
      </c>
      <c r="S28" s="146">
        <v>266.74250528272194</v>
      </c>
      <c r="T28" s="147">
        <v>37.91748046875</v>
      </c>
      <c r="U28" s="147">
        <v>62.08251953125</v>
      </c>
      <c r="V28" s="146">
        <v>264.65584753552594</v>
      </c>
      <c r="W28" s="147">
        <v>46.390274047851563</v>
      </c>
      <c r="X28" s="147">
        <v>53.609725952148438</v>
      </c>
      <c r="Y28" s="146">
        <v>90.245833257652293</v>
      </c>
      <c r="Z28" s="147">
        <v>67.235885620117188</v>
      </c>
      <c r="AA28" s="148">
        <v>32.764118194580078</v>
      </c>
      <c r="AB28" s="35">
        <v>67.829953268034075</v>
      </c>
      <c r="AC28" s="148">
        <v>61.182170867919922</v>
      </c>
      <c r="AD28" s="148">
        <v>38.817829132080078</v>
      </c>
      <c r="AE28" s="35">
        <v>12.502172308048412</v>
      </c>
      <c r="AF28" s="148">
        <v>42.933982849121094</v>
      </c>
      <c r="AG28" s="148">
        <v>57.066017150878906</v>
      </c>
    </row>
    <row r="29" spans="1:33" s="149" customFormat="1" ht="18" customHeight="1" x14ac:dyDescent="0.25">
      <c r="A29" s="145" t="s">
        <v>59</v>
      </c>
      <c r="B29" s="145" t="s">
        <v>20</v>
      </c>
      <c r="C29" s="145" t="s">
        <v>63</v>
      </c>
      <c r="D29" s="146">
        <v>26868.991355894712</v>
      </c>
      <c r="E29" s="147">
        <v>38.284702301025391</v>
      </c>
      <c r="F29" s="147">
        <v>61.715297698974609</v>
      </c>
      <c r="G29" s="146">
        <v>17972.222144136991</v>
      </c>
      <c r="H29" s="147">
        <v>36.742996215820313</v>
      </c>
      <c r="I29" s="147">
        <v>63.257003784179688</v>
      </c>
      <c r="J29" s="146">
        <v>4406.5500580627195</v>
      </c>
      <c r="K29" s="147">
        <v>39.7308349609375</v>
      </c>
      <c r="L29" s="147">
        <v>60.2691650390625</v>
      </c>
      <c r="M29" s="146">
        <v>3446.1627107888021</v>
      </c>
      <c r="N29" s="147">
        <v>48.173255920410156</v>
      </c>
      <c r="O29" s="147">
        <v>51.826744079589844</v>
      </c>
      <c r="P29" s="146">
        <v>616.23962313058337</v>
      </c>
      <c r="Q29" s="147">
        <v>16.895671844482422</v>
      </c>
      <c r="R29" s="147">
        <v>83.104331970214844</v>
      </c>
      <c r="S29" s="146">
        <v>173.46276905913328</v>
      </c>
      <c r="T29" s="147">
        <v>26.934207916259766</v>
      </c>
      <c r="U29" s="147">
        <v>73.065788269042969</v>
      </c>
      <c r="V29" s="146">
        <v>210.77918570990192</v>
      </c>
      <c r="W29" s="147">
        <v>42.362655639648438</v>
      </c>
      <c r="X29" s="147">
        <v>57.637344360351563</v>
      </c>
      <c r="Y29" s="146">
        <v>25.937419645152993</v>
      </c>
      <c r="Z29" s="147">
        <v>84</v>
      </c>
      <c r="AA29" s="148">
        <v>16</v>
      </c>
      <c r="AB29" s="35">
        <v>11.412464643867317</v>
      </c>
      <c r="AC29" s="148">
        <v>63.636363983154297</v>
      </c>
      <c r="AD29" s="148">
        <v>36.363636016845703</v>
      </c>
      <c r="AE29" s="35">
        <v>6.2249807148367182</v>
      </c>
      <c r="AF29" s="148">
        <v>50</v>
      </c>
      <c r="AG29" s="148">
        <v>50</v>
      </c>
    </row>
    <row r="30" spans="1:33" s="149" customFormat="1" ht="18" customHeight="1" x14ac:dyDescent="0.25">
      <c r="A30" s="145" t="s">
        <v>59</v>
      </c>
      <c r="B30" s="145" t="s">
        <v>20</v>
      </c>
      <c r="C30" s="145" t="s">
        <v>64</v>
      </c>
      <c r="D30" s="146">
        <v>89713.093186286947</v>
      </c>
      <c r="E30" s="147">
        <v>41.82757568359375</v>
      </c>
      <c r="F30" s="147">
        <v>58.17242431640625</v>
      </c>
      <c r="G30" s="146">
        <v>50097.971321468685</v>
      </c>
      <c r="H30" s="147">
        <v>36.152576446533203</v>
      </c>
      <c r="I30" s="147">
        <v>63.847423553466797</v>
      </c>
      <c r="J30" s="146">
        <v>24500.124632967763</v>
      </c>
      <c r="K30" s="147">
        <v>53.334495544433594</v>
      </c>
      <c r="L30" s="147">
        <v>46.665504455566406</v>
      </c>
      <c r="M30" s="146">
        <v>13064.475898846393</v>
      </c>
      <c r="N30" s="147">
        <v>44.982185363769531</v>
      </c>
      <c r="O30" s="147">
        <v>55.017814636230469</v>
      </c>
      <c r="P30" s="146">
        <v>1288.8587534686735</v>
      </c>
      <c r="Q30" s="147">
        <v>16.48503303527832</v>
      </c>
      <c r="R30" s="147">
        <v>83.514968872070313</v>
      </c>
      <c r="S30" s="146">
        <v>208.17801820060407</v>
      </c>
      <c r="T30" s="147">
        <v>24.862888336181641</v>
      </c>
      <c r="U30" s="147">
        <v>75.137107849121094</v>
      </c>
      <c r="V30" s="146">
        <v>521.79447835910719</v>
      </c>
      <c r="W30" s="147">
        <v>37.658428192138672</v>
      </c>
      <c r="X30" s="147">
        <v>62.341571807861328</v>
      </c>
      <c r="Y30" s="146">
        <v>16.345041487839772</v>
      </c>
      <c r="Z30" s="147">
        <v>53.059032440185547</v>
      </c>
      <c r="AA30" s="148">
        <v>46.940967559814453</v>
      </c>
      <c r="AB30" s="35">
        <v>15.345041487839772</v>
      </c>
      <c r="AC30" s="148">
        <v>0</v>
      </c>
      <c r="AD30" s="148">
        <v>100</v>
      </c>
      <c r="AE30" s="35">
        <v>0</v>
      </c>
      <c r="AF30" s="148">
        <v>0</v>
      </c>
      <c r="AG30" s="148">
        <v>0</v>
      </c>
    </row>
    <row r="31" spans="1:33" s="149" customFormat="1" ht="18" customHeight="1" x14ac:dyDescent="0.25">
      <c r="A31" s="145" t="s">
        <v>59</v>
      </c>
      <c r="B31" s="145" t="s">
        <v>20</v>
      </c>
      <c r="C31" s="145" t="s">
        <v>65</v>
      </c>
      <c r="D31" s="146">
        <v>44941.140503521703</v>
      </c>
      <c r="E31" s="147">
        <v>41.157314300537109</v>
      </c>
      <c r="F31" s="147">
        <v>58.842685699462891</v>
      </c>
      <c r="G31" s="146">
        <v>29745.200287119449</v>
      </c>
      <c r="H31" s="147">
        <v>42.05963134765625</v>
      </c>
      <c r="I31" s="147">
        <v>57.94036865234375</v>
      </c>
      <c r="J31" s="146">
        <v>6431.2578980892631</v>
      </c>
      <c r="K31" s="147">
        <v>36.304367065429688</v>
      </c>
      <c r="L31" s="147">
        <v>63.695632934570313</v>
      </c>
      <c r="M31" s="146">
        <v>6260.5343891040502</v>
      </c>
      <c r="N31" s="147">
        <v>45.180240631103516</v>
      </c>
      <c r="O31" s="147">
        <v>54.819759368896484</v>
      </c>
      <c r="P31" s="146">
        <v>1562.9890719419759</v>
      </c>
      <c r="Q31" s="147">
        <v>28.531055450439453</v>
      </c>
      <c r="R31" s="147">
        <v>71.468940734863281</v>
      </c>
      <c r="S31" s="146">
        <v>281.04327111190662</v>
      </c>
      <c r="T31" s="147">
        <v>31.350177764892578</v>
      </c>
      <c r="U31" s="147">
        <v>68.649826049804688</v>
      </c>
      <c r="V31" s="146">
        <v>436.35006052807279</v>
      </c>
      <c r="W31" s="147">
        <v>38.091964721679688</v>
      </c>
      <c r="X31" s="147">
        <v>61.908035278320313</v>
      </c>
      <c r="Y31" s="146">
        <v>141.23752064170779</v>
      </c>
      <c r="Z31" s="147">
        <v>49.851978302001953</v>
      </c>
      <c r="AA31" s="148">
        <v>50.148021697998047</v>
      </c>
      <c r="AB31" s="35">
        <v>54.204537997482731</v>
      </c>
      <c r="AC31" s="148">
        <v>65.053764343261719</v>
      </c>
      <c r="AD31" s="148">
        <v>34.946235656738281</v>
      </c>
      <c r="AE31" s="35">
        <v>28.323466987419931</v>
      </c>
      <c r="AF31" s="148">
        <v>58.476238250732422</v>
      </c>
      <c r="AG31" s="148">
        <v>41.523761749267578</v>
      </c>
    </row>
    <row r="32" spans="1:33" s="149" customFormat="1" ht="18" customHeight="1" x14ac:dyDescent="0.25">
      <c r="A32" s="145" t="s">
        <v>59</v>
      </c>
      <c r="B32" s="145" t="s">
        <v>20</v>
      </c>
      <c r="C32" s="145" t="s">
        <v>66</v>
      </c>
      <c r="D32" s="146">
        <v>96894.619538814994</v>
      </c>
      <c r="E32" s="147">
        <v>48.259262084960938</v>
      </c>
      <c r="F32" s="147">
        <v>51.740737915039063</v>
      </c>
      <c r="G32" s="146">
        <v>58845.707890039615</v>
      </c>
      <c r="H32" s="147">
        <v>45.847175598144531</v>
      </c>
      <c r="I32" s="147">
        <v>54.152824401855469</v>
      </c>
      <c r="J32" s="146">
        <v>23104.792397823327</v>
      </c>
      <c r="K32" s="147">
        <v>56.498832702636719</v>
      </c>
      <c r="L32" s="147">
        <v>43.501167297363281</v>
      </c>
      <c r="M32" s="146">
        <v>11258.861564402243</v>
      </c>
      <c r="N32" s="147">
        <v>48.216243743896484</v>
      </c>
      <c r="O32" s="147">
        <v>51.783756256103516</v>
      </c>
      <c r="P32" s="146">
        <v>2051.2844781377889</v>
      </c>
      <c r="Q32" s="147">
        <v>26.389072418212891</v>
      </c>
      <c r="R32" s="147">
        <v>73.610931396484375</v>
      </c>
      <c r="S32" s="146">
        <v>727.20142752586537</v>
      </c>
      <c r="T32" s="147">
        <v>29.729606628417969</v>
      </c>
      <c r="U32" s="147">
        <v>70.270393371582031</v>
      </c>
      <c r="V32" s="146">
        <v>478.43509468972519</v>
      </c>
      <c r="W32" s="147">
        <v>43.897335052490234</v>
      </c>
      <c r="X32" s="147">
        <v>56.102664947509766</v>
      </c>
      <c r="Y32" s="146">
        <v>252.63940956069121</v>
      </c>
      <c r="Z32" s="147">
        <v>77.942588806152344</v>
      </c>
      <c r="AA32" s="148">
        <v>22.057413101196289</v>
      </c>
      <c r="AB32" s="35">
        <v>144.48789197072949</v>
      </c>
      <c r="AC32" s="148">
        <v>75.961288452148438</v>
      </c>
      <c r="AD32" s="148">
        <v>24.03870964050293</v>
      </c>
      <c r="AE32" s="35">
        <v>31.209384665677575</v>
      </c>
      <c r="AF32" s="148">
        <v>79.450416564941406</v>
      </c>
      <c r="AG32" s="148">
        <v>20.549581527709961</v>
      </c>
    </row>
    <row r="33" spans="1:33" s="149" customFormat="1" ht="18" customHeight="1" x14ac:dyDescent="0.25">
      <c r="A33" s="145" t="s">
        <v>46</v>
      </c>
      <c r="B33" s="145" t="s">
        <v>21</v>
      </c>
      <c r="C33" s="145" t="s">
        <v>67</v>
      </c>
      <c r="D33" s="146">
        <v>29967.231302975924</v>
      </c>
      <c r="E33" s="147">
        <v>28.463958740234375</v>
      </c>
      <c r="F33" s="147">
        <v>71.536041259765625</v>
      </c>
      <c r="G33" s="146">
        <v>15068.581548407334</v>
      </c>
      <c r="H33" s="147">
        <v>18.503374099731445</v>
      </c>
      <c r="I33" s="147">
        <v>81.496627807617188</v>
      </c>
      <c r="J33" s="146">
        <v>5721.1952572891159</v>
      </c>
      <c r="K33" s="147">
        <v>42.332595825195313</v>
      </c>
      <c r="L33" s="147">
        <v>57.667404174804688</v>
      </c>
      <c r="M33" s="146">
        <v>4809.0081949505047</v>
      </c>
      <c r="N33" s="147">
        <v>43.068271636962891</v>
      </c>
      <c r="O33" s="147">
        <v>56.931728363037109</v>
      </c>
      <c r="P33" s="146">
        <v>1908.2741397896448</v>
      </c>
      <c r="Q33" s="147">
        <v>12.694451332092285</v>
      </c>
      <c r="R33" s="147">
        <v>87.305549621582031</v>
      </c>
      <c r="S33" s="146">
        <v>523.60997931789313</v>
      </c>
      <c r="T33" s="147">
        <v>38.425552368164063</v>
      </c>
      <c r="U33" s="147">
        <v>61.574447631835938</v>
      </c>
      <c r="V33" s="146">
        <v>623.42762505208839</v>
      </c>
      <c r="W33" s="147">
        <v>41.361392974853516</v>
      </c>
      <c r="X33" s="147">
        <v>58.638607025146484</v>
      </c>
      <c r="Y33" s="146">
        <v>611.55804834286937</v>
      </c>
      <c r="Z33" s="147">
        <v>28.294187545776367</v>
      </c>
      <c r="AA33" s="148">
        <v>71.705810546875</v>
      </c>
      <c r="AB33" s="35">
        <v>439.62068503507942</v>
      </c>
      <c r="AC33" s="148">
        <v>57.332492828369141</v>
      </c>
      <c r="AD33" s="148">
        <v>42.667507171630859</v>
      </c>
      <c r="AE33" s="35">
        <v>261.95582479137113</v>
      </c>
      <c r="AF33" s="148">
        <v>46.646350860595703</v>
      </c>
      <c r="AG33" s="148">
        <v>53.353649139404297</v>
      </c>
    </row>
    <row r="34" spans="1:33" s="149" customFormat="1" ht="18" customHeight="1" x14ac:dyDescent="0.25">
      <c r="A34" s="145" t="s">
        <v>46</v>
      </c>
      <c r="B34" s="145" t="s">
        <v>21</v>
      </c>
      <c r="C34" s="145" t="s">
        <v>68</v>
      </c>
      <c r="D34" s="146">
        <v>58778.856332964257</v>
      </c>
      <c r="E34" s="147">
        <v>42.669902801513672</v>
      </c>
      <c r="F34" s="147">
        <v>57.330097198486328</v>
      </c>
      <c r="G34" s="146">
        <v>16095.53262740106</v>
      </c>
      <c r="H34" s="147">
        <v>25.47520637512207</v>
      </c>
      <c r="I34" s="147">
        <v>74.524795532226563</v>
      </c>
      <c r="J34" s="146">
        <v>4950.4018678028124</v>
      </c>
      <c r="K34" s="147">
        <v>59.745929718017578</v>
      </c>
      <c r="L34" s="147">
        <v>40.254070281982422</v>
      </c>
      <c r="M34" s="146">
        <v>4481.4098798562973</v>
      </c>
      <c r="N34" s="147">
        <v>47.577232360839844</v>
      </c>
      <c r="O34" s="147">
        <v>52.422767639160156</v>
      </c>
      <c r="P34" s="146">
        <v>8937.954770991797</v>
      </c>
      <c r="Q34" s="147">
        <v>26.569990158081055</v>
      </c>
      <c r="R34" s="147">
        <v>73.430007934570313</v>
      </c>
      <c r="S34" s="146">
        <v>6510.147049172765</v>
      </c>
      <c r="T34" s="147">
        <v>62.591629028320313</v>
      </c>
      <c r="U34" s="147">
        <v>37.408370971679688</v>
      </c>
      <c r="V34" s="146">
        <v>5680.9153632052758</v>
      </c>
      <c r="W34" s="147">
        <v>46.226325988769531</v>
      </c>
      <c r="X34" s="147">
        <v>53.773674011230469</v>
      </c>
      <c r="Y34" s="146">
        <v>3972.6387124675057</v>
      </c>
      <c r="Z34" s="147">
        <v>49.332588195800781</v>
      </c>
      <c r="AA34" s="148">
        <v>50.667411804199219</v>
      </c>
      <c r="AB34" s="35">
        <v>4966.8491930844411</v>
      </c>
      <c r="AC34" s="148">
        <v>65.784309387207031</v>
      </c>
      <c r="AD34" s="148">
        <v>34.215694427490234</v>
      </c>
      <c r="AE34" s="35">
        <v>3183.0068689822847</v>
      </c>
      <c r="AF34" s="148">
        <v>49.883792877197266</v>
      </c>
      <c r="AG34" s="148">
        <v>50.116207122802734</v>
      </c>
    </row>
    <row r="35" spans="1:33" s="149" customFormat="1" ht="18" customHeight="1" x14ac:dyDescent="0.25">
      <c r="A35" s="145" t="s">
        <v>46</v>
      </c>
      <c r="B35" s="145" t="s">
        <v>21</v>
      </c>
      <c r="C35" s="145" t="s">
        <v>69</v>
      </c>
      <c r="D35" s="146">
        <v>59078.486308120417</v>
      </c>
      <c r="E35" s="147">
        <v>27.722509384155273</v>
      </c>
      <c r="F35" s="147">
        <v>72.277488708496094</v>
      </c>
      <c r="G35" s="146">
        <v>21091.183234698685</v>
      </c>
      <c r="H35" s="147">
        <v>20.270318984985352</v>
      </c>
      <c r="I35" s="147">
        <v>79.729682922363281</v>
      </c>
      <c r="J35" s="146">
        <v>8836.125707808791</v>
      </c>
      <c r="K35" s="147">
        <v>44.605213165283203</v>
      </c>
      <c r="L35" s="147">
        <v>55.394786834716797</v>
      </c>
      <c r="M35" s="146">
        <v>7109.4585826013436</v>
      </c>
      <c r="N35" s="147">
        <v>43.644077301025391</v>
      </c>
      <c r="O35" s="147">
        <v>56.355922698974609</v>
      </c>
      <c r="P35" s="146">
        <v>9129.2191582978794</v>
      </c>
      <c r="Q35" s="147">
        <v>10.887593269348145</v>
      </c>
      <c r="R35" s="147">
        <v>89.112403869628906</v>
      </c>
      <c r="S35" s="146">
        <v>4203.5041591110958</v>
      </c>
      <c r="T35" s="147">
        <v>28.894407272338867</v>
      </c>
      <c r="U35" s="147">
        <v>71.1055908203125</v>
      </c>
      <c r="V35" s="146">
        <v>4511.222722502841</v>
      </c>
      <c r="W35" s="147">
        <v>36.156112670898438</v>
      </c>
      <c r="X35" s="147">
        <v>63.843887329101563</v>
      </c>
      <c r="Y35" s="146">
        <v>2104.2786789049551</v>
      </c>
      <c r="Z35" s="147">
        <v>13.118507385253906</v>
      </c>
      <c r="AA35" s="148">
        <v>86.881492614746094</v>
      </c>
      <c r="AB35" s="35">
        <v>1112.3871484884787</v>
      </c>
      <c r="AC35" s="148">
        <v>45.207584381103516</v>
      </c>
      <c r="AD35" s="148">
        <v>54.792415618896484</v>
      </c>
      <c r="AE35" s="35">
        <v>981.10691570585107</v>
      </c>
      <c r="AF35" s="148">
        <v>44.848556518554688</v>
      </c>
      <c r="AG35" s="148">
        <v>55.151443481445313</v>
      </c>
    </row>
    <row r="36" spans="1:33" s="149" customFormat="1" ht="18" customHeight="1" x14ac:dyDescent="0.25">
      <c r="A36" s="145" t="s">
        <v>46</v>
      </c>
      <c r="B36" s="145" t="s">
        <v>21</v>
      </c>
      <c r="C36" s="145" t="s">
        <v>70</v>
      </c>
      <c r="D36" s="146">
        <v>36341.85055988613</v>
      </c>
      <c r="E36" s="147">
        <v>27.001789093017578</v>
      </c>
      <c r="F36" s="147">
        <v>72.998214721679688</v>
      </c>
      <c r="G36" s="146">
        <v>18744.99517167587</v>
      </c>
      <c r="H36" s="147">
        <v>12.207175254821777</v>
      </c>
      <c r="I36" s="147">
        <v>87.792823791503906</v>
      </c>
      <c r="J36" s="146">
        <v>8842.1801713305504</v>
      </c>
      <c r="K36" s="147">
        <v>44.599308013916016</v>
      </c>
      <c r="L36" s="147">
        <v>55.400691986083984</v>
      </c>
      <c r="M36" s="146">
        <v>7680.1245264211748</v>
      </c>
      <c r="N36" s="147">
        <v>42.391456604003906</v>
      </c>
      <c r="O36" s="147">
        <v>57.608543395996094</v>
      </c>
      <c r="P36" s="146">
        <v>437.57152638945809</v>
      </c>
      <c r="Q36" s="147">
        <v>10.008588790893555</v>
      </c>
      <c r="R36" s="147">
        <v>89.991409301757813</v>
      </c>
      <c r="S36" s="146">
        <v>124.66273029225444</v>
      </c>
      <c r="T36" s="147">
        <v>24.143634796142578</v>
      </c>
      <c r="U36" s="147">
        <v>75.856369018554688</v>
      </c>
      <c r="V36" s="146">
        <v>104.47947302170513</v>
      </c>
      <c r="W36" s="147">
        <v>38.053016662597656</v>
      </c>
      <c r="X36" s="147">
        <v>61.946983337402344</v>
      </c>
      <c r="Y36" s="146">
        <v>234.54202653244664</v>
      </c>
      <c r="Z36" s="147">
        <v>56.760883331298828</v>
      </c>
      <c r="AA36" s="148">
        <v>43.239116668701172</v>
      </c>
      <c r="AB36" s="35">
        <v>119.15433742551932</v>
      </c>
      <c r="AC36" s="148">
        <v>45.379104614257813</v>
      </c>
      <c r="AD36" s="148">
        <v>54.620895385742188</v>
      </c>
      <c r="AE36" s="35">
        <v>54.14059679715723</v>
      </c>
      <c r="AF36" s="148">
        <v>45.432964324951172</v>
      </c>
      <c r="AG36" s="148">
        <v>54.567035675048828</v>
      </c>
    </row>
    <row r="37" spans="1:33" s="149" customFormat="1" ht="18" customHeight="1" x14ac:dyDescent="0.25">
      <c r="A37" s="145" t="s">
        <v>46</v>
      </c>
      <c r="B37" s="145" t="s">
        <v>21</v>
      </c>
      <c r="C37" s="145" t="s">
        <v>71</v>
      </c>
      <c r="D37" s="146">
        <v>93713.428542167632</v>
      </c>
      <c r="E37" s="147">
        <v>35.863296508789063</v>
      </c>
      <c r="F37" s="147">
        <v>64.136703491210938</v>
      </c>
      <c r="G37" s="146">
        <v>54521.650177436859</v>
      </c>
      <c r="H37" s="147">
        <v>30.845640182495117</v>
      </c>
      <c r="I37" s="147">
        <v>69.15435791015625</v>
      </c>
      <c r="J37" s="146">
        <v>17237.699050546071</v>
      </c>
      <c r="K37" s="147">
        <v>48.134101867675781</v>
      </c>
      <c r="L37" s="147">
        <v>51.865898132324219</v>
      </c>
      <c r="M37" s="146">
        <v>15231.489387816813</v>
      </c>
      <c r="N37" s="147">
        <v>45.224143981933594</v>
      </c>
      <c r="O37" s="147">
        <v>54.775856018066406</v>
      </c>
      <c r="P37" s="146">
        <v>3059.9973798359224</v>
      </c>
      <c r="Q37" s="147">
        <v>8.0006313323974609</v>
      </c>
      <c r="R37" s="147">
        <v>91.999366760253906</v>
      </c>
      <c r="S37" s="146">
        <v>1327.9883776690388</v>
      </c>
      <c r="T37" s="147">
        <v>30.829256057739258</v>
      </c>
      <c r="U37" s="147">
        <v>69.170745849609375</v>
      </c>
      <c r="V37" s="146">
        <v>1396.3295889607916</v>
      </c>
      <c r="W37" s="147">
        <v>41.36724853515625</v>
      </c>
      <c r="X37" s="147">
        <v>58.63275146484375</v>
      </c>
      <c r="Y37" s="146">
        <v>458.47181686281471</v>
      </c>
      <c r="Z37" s="147">
        <v>35.036716461181641</v>
      </c>
      <c r="AA37" s="148">
        <v>64.963287353515625</v>
      </c>
      <c r="AB37" s="35">
        <v>264.38204553834294</v>
      </c>
      <c r="AC37" s="148">
        <v>46.88360595703125</v>
      </c>
      <c r="AD37" s="148">
        <v>53.11639404296875</v>
      </c>
      <c r="AE37" s="35">
        <v>215.42071750136728</v>
      </c>
      <c r="AF37" s="148">
        <v>41.414138793945313</v>
      </c>
      <c r="AG37" s="148">
        <v>58.585861206054688</v>
      </c>
    </row>
    <row r="38" spans="1:33" s="149" customFormat="1" ht="18" customHeight="1" x14ac:dyDescent="0.25">
      <c r="A38" s="145" t="s">
        <v>46</v>
      </c>
      <c r="B38" s="145" t="s">
        <v>21</v>
      </c>
      <c r="C38" s="145" t="s">
        <v>72</v>
      </c>
      <c r="D38" s="146">
        <v>66390.284165479447</v>
      </c>
      <c r="E38" s="147">
        <v>28.071619033813477</v>
      </c>
      <c r="F38" s="147">
        <v>71.928382873535156</v>
      </c>
      <c r="G38" s="146">
        <v>32929.877377146004</v>
      </c>
      <c r="H38" s="147">
        <v>18.347307205200195</v>
      </c>
      <c r="I38" s="147">
        <v>81.652694702148438</v>
      </c>
      <c r="J38" s="146">
        <v>13525.088464110617</v>
      </c>
      <c r="K38" s="147">
        <v>43.882736206054688</v>
      </c>
      <c r="L38" s="147">
        <v>56.117263793945313</v>
      </c>
      <c r="M38" s="146">
        <v>9997.6127883204445</v>
      </c>
      <c r="N38" s="147">
        <v>41.022983551025391</v>
      </c>
      <c r="O38" s="147">
        <v>58.977016448974609</v>
      </c>
      <c r="P38" s="146">
        <v>5326.8300830800308</v>
      </c>
      <c r="Q38" s="147">
        <v>14.125526428222656</v>
      </c>
      <c r="R38" s="147">
        <v>85.874473571777344</v>
      </c>
      <c r="S38" s="146">
        <v>2201.3256196035295</v>
      </c>
      <c r="T38" s="147">
        <v>38.470993041992188</v>
      </c>
      <c r="U38" s="147">
        <v>61.529006958007813</v>
      </c>
      <c r="V38" s="146">
        <v>1658.3393995348713</v>
      </c>
      <c r="W38" s="147">
        <v>43.590099334716797</v>
      </c>
      <c r="X38" s="147">
        <v>56.409900665283203</v>
      </c>
      <c r="Y38" s="146">
        <v>627.98310098420563</v>
      </c>
      <c r="Z38" s="147">
        <v>25.823898315429688</v>
      </c>
      <c r="AA38" s="148">
        <v>74.176101684570313</v>
      </c>
      <c r="AB38" s="35">
        <v>27.227332699787837</v>
      </c>
      <c r="AC38" s="148">
        <v>100</v>
      </c>
      <c r="AD38" s="148">
        <v>0</v>
      </c>
      <c r="AE38" s="35">
        <v>96</v>
      </c>
      <c r="AF38" s="148">
        <v>48.958332061767578</v>
      </c>
      <c r="AG38" s="148">
        <v>51.041667938232422</v>
      </c>
    </row>
    <row r="39" spans="1:33" s="149" customFormat="1" ht="18" customHeight="1" x14ac:dyDescent="0.25">
      <c r="A39" s="145" t="s">
        <v>46</v>
      </c>
      <c r="B39" s="145" t="s">
        <v>21</v>
      </c>
      <c r="C39" s="145" t="s">
        <v>73</v>
      </c>
      <c r="D39" s="146">
        <v>73681.617172959974</v>
      </c>
      <c r="E39" s="147">
        <v>29.849849700927734</v>
      </c>
      <c r="F39" s="147">
        <v>70.150146484375</v>
      </c>
      <c r="G39" s="146">
        <v>32276.012327233177</v>
      </c>
      <c r="H39" s="147">
        <v>21.069982528686523</v>
      </c>
      <c r="I39" s="147">
        <v>78.930015563964844</v>
      </c>
      <c r="J39" s="146">
        <v>9512.7698701331065</v>
      </c>
      <c r="K39" s="147">
        <v>47.879783630371094</v>
      </c>
      <c r="L39" s="147">
        <v>52.120216369628906</v>
      </c>
      <c r="M39" s="146">
        <v>8929.7386699216477</v>
      </c>
      <c r="N39" s="147">
        <v>39.905109405517578</v>
      </c>
      <c r="O39" s="147">
        <v>60.094890594482422</v>
      </c>
      <c r="P39" s="146">
        <v>10413.185434220133</v>
      </c>
      <c r="Q39" s="147">
        <v>21.312259674072266</v>
      </c>
      <c r="R39" s="147">
        <v>78.687736511230469</v>
      </c>
      <c r="S39" s="146">
        <v>5360.3847951674106</v>
      </c>
      <c r="T39" s="147">
        <v>38.143096923828125</v>
      </c>
      <c r="U39" s="147">
        <v>61.856903076171875</v>
      </c>
      <c r="V39" s="146">
        <v>4411.4447466277006</v>
      </c>
      <c r="W39" s="147">
        <v>44.582172393798828</v>
      </c>
      <c r="X39" s="147">
        <v>55.417827606201172</v>
      </c>
      <c r="Y39" s="146">
        <v>1599.6612165398528</v>
      </c>
      <c r="Z39" s="147">
        <v>26.270465850830078</v>
      </c>
      <c r="AA39" s="148">
        <v>73.729537963867188</v>
      </c>
      <c r="AB39" s="35">
        <v>621.50496815695215</v>
      </c>
      <c r="AC39" s="148">
        <v>28.100830078125</v>
      </c>
      <c r="AD39" s="148">
        <v>71.899169921875</v>
      </c>
      <c r="AE39" s="35">
        <v>556.91514495981755</v>
      </c>
      <c r="AF39" s="148">
        <v>44.832717895507813</v>
      </c>
      <c r="AG39" s="148">
        <v>55.167282104492188</v>
      </c>
    </row>
    <row r="40" spans="1:33" s="149" customFormat="1" ht="18" customHeight="1" x14ac:dyDescent="0.25">
      <c r="A40" s="145" t="s">
        <v>46</v>
      </c>
      <c r="B40" s="145" t="s">
        <v>21</v>
      </c>
      <c r="C40" s="145" t="s">
        <v>74</v>
      </c>
      <c r="D40" s="146">
        <v>51552.120100653803</v>
      </c>
      <c r="E40" s="147">
        <v>25.798637390136719</v>
      </c>
      <c r="F40" s="147">
        <v>74.201362609863281</v>
      </c>
      <c r="G40" s="146">
        <v>24093.933219322687</v>
      </c>
      <c r="H40" s="147">
        <v>19.001787185668945</v>
      </c>
      <c r="I40" s="147">
        <v>80.998214721679688</v>
      </c>
      <c r="J40" s="146">
        <v>7306.877883351769</v>
      </c>
      <c r="K40" s="147">
        <v>35.9476318359375</v>
      </c>
      <c r="L40" s="147">
        <v>64.0523681640625</v>
      </c>
      <c r="M40" s="146">
        <v>7012.1798954359256</v>
      </c>
      <c r="N40" s="147">
        <v>43.392246246337891</v>
      </c>
      <c r="O40" s="147">
        <v>56.607753753662109</v>
      </c>
      <c r="P40" s="146">
        <v>9093.0993092126973</v>
      </c>
      <c r="Q40" s="147">
        <v>16.30571174621582</v>
      </c>
      <c r="R40" s="147">
        <v>83.694290161132813</v>
      </c>
      <c r="S40" s="146">
        <v>1968.9808452961361</v>
      </c>
      <c r="T40" s="147">
        <v>34.560947418212891</v>
      </c>
      <c r="U40" s="147">
        <v>65.439056396484375</v>
      </c>
      <c r="V40" s="146">
        <v>1999.6668416996017</v>
      </c>
      <c r="W40" s="147">
        <v>41.724983215332031</v>
      </c>
      <c r="X40" s="147">
        <v>58.275016784667969</v>
      </c>
      <c r="Y40" s="146">
        <v>49.978041960865397</v>
      </c>
      <c r="Z40" s="147">
        <v>57.434650421142578</v>
      </c>
      <c r="AA40" s="148">
        <v>42.565349578857422</v>
      </c>
      <c r="AB40" s="35">
        <v>8.0220015493513994</v>
      </c>
      <c r="AC40" s="148">
        <v>80.212013244628906</v>
      </c>
      <c r="AD40" s="148">
        <v>19.787986755371094</v>
      </c>
      <c r="AE40" s="35">
        <v>19.382062824680254</v>
      </c>
      <c r="AF40" s="148">
        <v>100</v>
      </c>
      <c r="AG40" s="148">
        <v>0</v>
      </c>
    </row>
    <row r="41" spans="1:33" s="149" customFormat="1" ht="18" customHeight="1" x14ac:dyDescent="0.25">
      <c r="A41" s="145" t="s">
        <v>59</v>
      </c>
      <c r="B41" s="145" t="s">
        <v>22</v>
      </c>
      <c r="C41" s="145" t="s">
        <v>75</v>
      </c>
      <c r="D41" s="146">
        <v>115927.35468424308</v>
      </c>
      <c r="E41" s="147">
        <v>39.992828369140625</v>
      </c>
      <c r="F41" s="147">
        <v>60.007171630859375</v>
      </c>
      <c r="G41" s="146">
        <v>71624.979155366513</v>
      </c>
      <c r="H41" s="147">
        <v>36.778358459472656</v>
      </c>
      <c r="I41" s="147">
        <v>63.221641540527344</v>
      </c>
      <c r="J41" s="146">
        <v>24758.596388367099</v>
      </c>
      <c r="K41" s="147">
        <v>44.764629364013672</v>
      </c>
      <c r="L41" s="147">
        <v>55.235370635986328</v>
      </c>
      <c r="M41" s="146">
        <v>17129.183709746627</v>
      </c>
      <c r="N41" s="147">
        <v>46.908031463623047</v>
      </c>
      <c r="O41" s="147">
        <v>53.091968536376953</v>
      </c>
      <c r="P41" s="146">
        <v>1407.4968514771622</v>
      </c>
      <c r="Q41" s="147">
        <v>20.12811279296875</v>
      </c>
      <c r="R41" s="147">
        <v>79.87188720703125</v>
      </c>
      <c r="S41" s="146">
        <v>578.37376781920057</v>
      </c>
      <c r="T41" s="147">
        <v>57.197177886962891</v>
      </c>
      <c r="U41" s="147">
        <v>42.802822113037109</v>
      </c>
      <c r="V41" s="146">
        <v>332.25509807538685</v>
      </c>
      <c r="W41" s="147">
        <v>70.602653503417969</v>
      </c>
      <c r="X41" s="147">
        <v>29.397346496582031</v>
      </c>
      <c r="Y41" s="146">
        <v>74.901636700209281</v>
      </c>
      <c r="Z41" s="147">
        <v>56.873855590820313</v>
      </c>
      <c r="AA41" s="148">
        <v>43.126144409179688</v>
      </c>
      <c r="AB41" s="35">
        <v>0</v>
      </c>
      <c r="AC41" s="148">
        <v>0</v>
      </c>
      <c r="AD41" s="148">
        <v>0</v>
      </c>
      <c r="AE41" s="35">
        <v>21.568076690211907</v>
      </c>
      <c r="AF41" s="148">
        <v>50</v>
      </c>
      <c r="AG41" s="148">
        <v>50</v>
      </c>
    </row>
    <row r="42" spans="1:33" s="149" customFormat="1" ht="18" customHeight="1" x14ac:dyDescent="0.25">
      <c r="A42" s="145" t="s">
        <v>59</v>
      </c>
      <c r="B42" s="145" t="s">
        <v>22</v>
      </c>
      <c r="C42" s="145" t="s">
        <v>76</v>
      </c>
      <c r="D42" s="146">
        <v>59981.845338418076</v>
      </c>
      <c r="E42" s="147">
        <v>28.991802215576172</v>
      </c>
      <c r="F42" s="147">
        <v>71.008193969726563</v>
      </c>
      <c r="G42" s="146">
        <v>34453.82907656968</v>
      </c>
      <c r="H42" s="147">
        <v>22.549089431762695</v>
      </c>
      <c r="I42" s="147">
        <v>77.450912475585938</v>
      </c>
      <c r="J42" s="146">
        <v>10331.201326273689</v>
      </c>
      <c r="K42" s="147">
        <v>34.093582153320313</v>
      </c>
      <c r="L42" s="147">
        <v>65.906417846679688</v>
      </c>
      <c r="M42" s="146">
        <v>10353.233181279604</v>
      </c>
      <c r="N42" s="147">
        <v>48.868648529052734</v>
      </c>
      <c r="O42" s="147">
        <v>51.131351470947266</v>
      </c>
      <c r="P42" s="146">
        <v>2859.8078569312811</v>
      </c>
      <c r="Q42" s="147">
        <v>10.613250732421875</v>
      </c>
      <c r="R42" s="147">
        <v>89.386749267578125</v>
      </c>
      <c r="S42" s="146">
        <v>781.59155879739342</v>
      </c>
      <c r="T42" s="147">
        <v>25.053075790405273</v>
      </c>
      <c r="U42" s="147">
        <v>74.946922302246094</v>
      </c>
      <c r="V42" s="146">
        <v>992.02260811611382</v>
      </c>
      <c r="W42" s="147">
        <v>43.460029602050781</v>
      </c>
      <c r="X42" s="147">
        <v>56.539970397949219</v>
      </c>
      <c r="Y42" s="146">
        <v>129.03256812796212</v>
      </c>
      <c r="Z42" s="147">
        <v>37.055477142333984</v>
      </c>
      <c r="AA42" s="148">
        <v>62.944522857666016</v>
      </c>
      <c r="AB42" s="35">
        <v>40.747126777251189</v>
      </c>
      <c r="AC42" s="148">
        <v>50</v>
      </c>
      <c r="AD42" s="148">
        <v>50</v>
      </c>
      <c r="AE42" s="35">
        <v>40.380035545023702</v>
      </c>
      <c r="AF42" s="148">
        <v>100</v>
      </c>
      <c r="AG42" s="148">
        <v>0</v>
      </c>
    </row>
    <row r="43" spans="1:33" s="149" customFormat="1" ht="18" customHeight="1" x14ac:dyDescent="0.25">
      <c r="A43" s="145" t="s">
        <v>59</v>
      </c>
      <c r="B43" s="145" t="s">
        <v>22</v>
      </c>
      <c r="C43" s="145" t="s">
        <v>77</v>
      </c>
      <c r="D43" s="146">
        <v>46291.492581552506</v>
      </c>
      <c r="E43" s="147">
        <v>28.771404266357422</v>
      </c>
      <c r="F43" s="147">
        <v>71.228591918945313</v>
      </c>
      <c r="G43" s="146">
        <v>20855.040201929645</v>
      </c>
      <c r="H43" s="147">
        <v>27.964157104492188</v>
      </c>
      <c r="I43" s="147">
        <v>72.035842895507813</v>
      </c>
      <c r="J43" s="146">
        <v>3118.2833946705218</v>
      </c>
      <c r="K43" s="147">
        <v>25.670740127563477</v>
      </c>
      <c r="L43" s="147">
        <v>74.329261779785156</v>
      </c>
      <c r="M43" s="146">
        <v>4890.4738840021209</v>
      </c>
      <c r="N43" s="147">
        <v>46.041217803955078</v>
      </c>
      <c r="O43" s="147">
        <v>53.958782196044922</v>
      </c>
      <c r="P43" s="146">
        <v>11579.845611664237</v>
      </c>
      <c r="Q43" s="147">
        <v>17.067806243896484</v>
      </c>
      <c r="R43" s="147">
        <v>82.932197570800781</v>
      </c>
      <c r="S43" s="146">
        <v>1747.6037351830187</v>
      </c>
      <c r="T43" s="147">
        <v>21.619199752807617</v>
      </c>
      <c r="U43" s="147">
        <v>78.38079833984375</v>
      </c>
      <c r="V43" s="146">
        <v>3184.0954124053974</v>
      </c>
      <c r="W43" s="147">
        <v>43.248264312744141</v>
      </c>
      <c r="X43" s="147">
        <v>56.751735687255859</v>
      </c>
      <c r="Y43" s="146">
        <v>586.60756780631516</v>
      </c>
      <c r="Z43" s="147">
        <v>70.993270874023438</v>
      </c>
      <c r="AA43" s="148">
        <v>29.006731033325195</v>
      </c>
      <c r="AB43" s="35">
        <v>198.41778567148097</v>
      </c>
      <c r="AC43" s="148">
        <v>92.768241882324219</v>
      </c>
      <c r="AD43" s="148">
        <v>7.2317571640014648</v>
      </c>
      <c r="AE43" s="35">
        <v>131.12498822010664</v>
      </c>
      <c r="AF43" s="148">
        <v>78.418418884277344</v>
      </c>
      <c r="AG43" s="148">
        <v>21.581583023071289</v>
      </c>
    </row>
    <row r="44" spans="1:33" s="149" customFormat="1" ht="18" customHeight="1" x14ac:dyDescent="0.25">
      <c r="A44" s="145" t="s">
        <v>59</v>
      </c>
      <c r="B44" s="145" t="s">
        <v>22</v>
      </c>
      <c r="C44" s="145" t="s">
        <v>78</v>
      </c>
      <c r="D44" s="146">
        <v>119014.21687436491</v>
      </c>
      <c r="E44" s="147">
        <v>30.442466735839844</v>
      </c>
      <c r="F44" s="147">
        <v>69.557533264160156</v>
      </c>
      <c r="G44" s="146">
        <v>57582.007843522479</v>
      </c>
      <c r="H44" s="147">
        <v>28.578315734863281</v>
      </c>
      <c r="I44" s="147">
        <v>71.421684265136719</v>
      </c>
      <c r="J44" s="146">
        <v>15765.979326108283</v>
      </c>
      <c r="K44" s="147">
        <v>34.191478729248047</v>
      </c>
      <c r="L44" s="147">
        <v>65.808525085449219</v>
      </c>
      <c r="M44" s="146">
        <v>12339.173528169167</v>
      </c>
      <c r="N44" s="147">
        <v>47.029800415039063</v>
      </c>
      <c r="O44" s="147">
        <v>52.970199584960938</v>
      </c>
      <c r="P44" s="146">
        <v>20008.902376796101</v>
      </c>
      <c r="Q44" s="147">
        <v>17.959354400634766</v>
      </c>
      <c r="R44" s="147">
        <v>82.040641784667969</v>
      </c>
      <c r="S44" s="146">
        <v>6265.8539812482595</v>
      </c>
      <c r="T44" s="147">
        <v>25.881319046020508</v>
      </c>
      <c r="U44" s="147">
        <v>74.118682861328125</v>
      </c>
      <c r="V44" s="146">
        <v>5610.8631661218751</v>
      </c>
      <c r="W44" s="147">
        <v>46.059474945068359</v>
      </c>
      <c r="X44" s="147">
        <v>53.940525054931641</v>
      </c>
      <c r="Y44" s="146">
        <v>1038.7231824395187</v>
      </c>
      <c r="Z44" s="147">
        <v>55.222866058349609</v>
      </c>
      <c r="AA44" s="148">
        <v>44.777133941650391</v>
      </c>
      <c r="AB44" s="35">
        <v>226.79078680429316</v>
      </c>
      <c r="AC44" s="148">
        <v>38.887077331542969</v>
      </c>
      <c r="AD44" s="148">
        <v>61.112922668457031</v>
      </c>
      <c r="AE44" s="35">
        <v>175.922683156202</v>
      </c>
      <c r="AF44" s="148">
        <v>68.150375366210938</v>
      </c>
      <c r="AG44" s="148">
        <v>31.849626541137695</v>
      </c>
    </row>
    <row r="45" spans="1:33" s="149" customFormat="1" ht="18" customHeight="1" x14ac:dyDescent="0.25">
      <c r="A45" s="145" t="s">
        <v>59</v>
      </c>
      <c r="B45" s="145" t="s">
        <v>22</v>
      </c>
      <c r="C45" s="145" t="s">
        <v>79</v>
      </c>
      <c r="D45" s="146">
        <v>102110.71205663298</v>
      </c>
      <c r="E45" s="147">
        <v>31.339445114135742</v>
      </c>
      <c r="F45" s="147">
        <v>68.660552978515625</v>
      </c>
      <c r="G45" s="146">
        <v>60566.421887517048</v>
      </c>
      <c r="H45" s="147">
        <v>24.439168930053711</v>
      </c>
      <c r="I45" s="147">
        <v>75.560829162597656</v>
      </c>
      <c r="J45" s="146">
        <v>18168.970238259441</v>
      </c>
      <c r="K45" s="147">
        <v>37.239467620849609</v>
      </c>
      <c r="L45" s="147">
        <v>62.760532379150391</v>
      </c>
      <c r="M45" s="146">
        <v>15730.884274323647</v>
      </c>
      <c r="N45" s="147">
        <v>46.796871185302734</v>
      </c>
      <c r="O45" s="147">
        <v>53.203128814697266</v>
      </c>
      <c r="P45" s="146">
        <v>4917.6821753256027</v>
      </c>
      <c r="Q45" s="147">
        <v>32.867179870605469</v>
      </c>
      <c r="R45" s="147">
        <v>67.132820129394531</v>
      </c>
      <c r="S45" s="146">
        <v>1098.9528734489227</v>
      </c>
      <c r="T45" s="147">
        <v>42.554027557373047</v>
      </c>
      <c r="U45" s="147">
        <v>57.445972442626953</v>
      </c>
      <c r="V45" s="146">
        <v>1025.4129046859671</v>
      </c>
      <c r="W45" s="147">
        <v>48.948257446289063</v>
      </c>
      <c r="X45" s="147">
        <v>51.051742553710938</v>
      </c>
      <c r="Y45" s="146">
        <v>356.46121343706</v>
      </c>
      <c r="Z45" s="147">
        <v>70.986549377441406</v>
      </c>
      <c r="AA45" s="148">
        <v>29.013450622558594</v>
      </c>
      <c r="AB45" s="35">
        <v>177.86318564491569</v>
      </c>
      <c r="AC45" s="148">
        <v>92.450515747070313</v>
      </c>
      <c r="AD45" s="148">
        <v>7.5494861602783203</v>
      </c>
      <c r="AE45" s="35">
        <v>68.063303989598595</v>
      </c>
      <c r="AF45" s="148">
        <v>100</v>
      </c>
      <c r="AG45" s="148">
        <v>0</v>
      </c>
    </row>
    <row r="46" spans="1:33" s="149" customFormat="1" ht="18" customHeight="1" x14ac:dyDescent="0.25">
      <c r="A46" s="145" t="s">
        <v>59</v>
      </c>
      <c r="B46" s="145" t="s">
        <v>22</v>
      </c>
      <c r="C46" s="145" t="s">
        <v>80</v>
      </c>
      <c r="D46" s="146">
        <v>107207.49591518095</v>
      </c>
      <c r="E46" s="147">
        <v>40.862777709960938</v>
      </c>
      <c r="F46" s="147">
        <v>59.137222290039063</v>
      </c>
      <c r="G46" s="146">
        <v>64432.28031465083</v>
      </c>
      <c r="H46" s="147">
        <v>41.177989959716797</v>
      </c>
      <c r="I46" s="147">
        <v>58.822010040283203</v>
      </c>
      <c r="J46" s="146">
        <v>26586.088397373329</v>
      </c>
      <c r="K46" s="147">
        <v>34.249378204345703</v>
      </c>
      <c r="L46" s="147">
        <v>65.750617980957031</v>
      </c>
      <c r="M46" s="146">
        <v>14067.196491744478</v>
      </c>
      <c r="N46" s="147">
        <v>52.137546539306641</v>
      </c>
      <c r="O46" s="147">
        <v>47.862453460693359</v>
      </c>
      <c r="P46" s="146">
        <v>1187.5914589539786</v>
      </c>
      <c r="Q46" s="147">
        <v>35.733192443847656</v>
      </c>
      <c r="R46" s="147">
        <v>64.266807556152344</v>
      </c>
      <c r="S46" s="146">
        <v>418.25512474501954</v>
      </c>
      <c r="T46" s="147">
        <v>28.001564025878906</v>
      </c>
      <c r="U46" s="147">
        <v>71.998435974121094</v>
      </c>
      <c r="V46" s="146">
        <v>243.05202600814732</v>
      </c>
      <c r="W46" s="147">
        <v>38.151878356933594</v>
      </c>
      <c r="X46" s="147">
        <v>61.848121643066406</v>
      </c>
      <c r="Y46" s="146">
        <v>215.47199275982467</v>
      </c>
      <c r="Z46" s="147">
        <v>72.289726257324219</v>
      </c>
      <c r="AA46" s="148">
        <v>27.710271835327148</v>
      </c>
      <c r="AB46" s="35">
        <v>46.207635432356561</v>
      </c>
      <c r="AC46" s="148">
        <v>75.431610107421875</v>
      </c>
      <c r="AD46" s="148">
        <v>24.568393707275391</v>
      </c>
      <c r="AE46" s="35">
        <v>11.352473512597562</v>
      </c>
      <c r="AF46" s="148">
        <v>100</v>
      </c>
      <c r="AG46" s="148">
        <v>0</v>
      </c>
    </row>
    <row r="47" spans="1:33" s="149" customFormat="1" ht="18" customHeight="1" x14ac:dyDescent="0.25">
      <c r="A47" s="145" t="s">
        <v>59</v>
      </c>
      <c r="B47" s="145" t="s">
        <v>22</v>
      </c>
      <c r="C47" s="145" t="s">
        <v>81</v>
      </c>
      <c r="D47" s="146">
        <v>106244.96988658313</v>
      </c>
      <c r="E47" s="147">
        <v>38.080310821533203</v>
      </c>
      <c r="F47" s="147">
        <v>61.919689178466797</v>
      </c>
      <c r="G47" s="146">
        <v>67178.013571168849</v>
      </c>
      <c r="H47" s="147">
        <v>37.085464477539063</v>
      </c>
      <c r="I47" s="147">
        <v>62.914535522460938</v>
      </c>
      <c r="J47" s="146">
        <v>20406.750449930896</v>
      </c>
      <c r="K47" s="147">
        <v>32.614753723144531</v>
      </c>
      <c r="L47" s="147">
        <v>67.385246276855469</v>
      </c>
      <c r="M47" s="146">
        <v>16567.453909053616</v>
      </c>
      <c r="N47" s="147">
        <v>49.979598999023438</v>
      </c>
      <c r="O47" s="147">
        <v>50.020401000976563</v>
      </c>
      <c r="P47" s="146">
        <v>1266.5993860566107</v>
      </c>
      <c r="Q47" s="147">
        <v>24.832565307617188</v>
      </c>
      <c r="R47" s="147">
        <v>75.167434692382813</v>
      </c>
      <c r="S47" s="146">
        <v>265.2224122668224</v>
      </c>
      <c r="T47" s="147">
        <v>20.689655303955078</v>
      </c>
      <c r="U47" s="147">
        <v>79.310348510742188</v>
      </c>
      <c r="V47" s="146">
        <v>240.70159916200345</v>
      </c>
      <c r="W47" s="147">
        <v>59.030838012695313</v>
      </c>
      <c r="X47" s="147">
        <v>40.969161987304688</v>
      </c>
      <c r="Y47" s="146">
        <v>180.92383431828114</v>
      </c>
      <c r="Z47" s="147">
        <v>38.608058929443359</v>
      </c>
      <c r="AA47" s="148">
        <v>61.391941070556641</v>
      </c>
      <c r="AB47" s="35">
        <v>83.503307756260611</v>
      </c>
      <c r="AC47" s="148">
        <v>16.666666030883789</v>
      </c>
      <c r="AD47" s="148">
        <v>83.333335876464844</v>
      </c>
      <c r="AE47" s="35">
        <v>55.801416869553847</v>
      </c>
      <c r="AF47" s="148">
        <v>24.940618515014648</v>
      </c>
      <c r="AG47" s="148">
        <v>75.059379577636719</v>
      </c>
    </row>
    <row r="48" spans="1:33" s="149" customFormat="1" ht="18" customHeight="1" x14ac:dyDescent="0.25">
      <c r="A48" s="145" t="s">
        <v>59</v>
      </c>
      <c r="B48" s="145" t="s">
        <v>22</v>
      </c>
      <c r="C48" s="145" t="s">
        <v>82</v>
      </c>
      <c r="D48" s="146">
        <v>243958.83943324522</v>
      </c>
      <c r="E48" s="147">
        <v>39.290935516357422</v>
      </c>
      <c r="F48" s="147">
        <v>60.709064483642578</v>
      </c>
      <c r="G48" s="146">
        <v>135480.24800604291</v>
      </c>
      <c r="H48" s="147">
        <v>38.723575592041016</v>
      </c>
      <c r="I48" s="147">
        <v>61.276424407958984</v>
      </c>
      <c r="J48" s="146">
        <v>56042.73238019077</v>
      </c>
      <c r="K48" s="147">
        <v>39.585971832275391</v>
      </c>
      <c r="L48" s="147">
        <v>60.414028167724609</v>
      </c>
      <c r="M48" s="146">
        <v>36622.476855493485</v>
      </c>
      <c r="N48" s="147">
        <v>44.636016845703125</v>
      </c>
      <c r="O48" s="147">
        <v>55.363983154296875</v>
      </c>
      <c r="P48" s="146">
        <v>8521.9930885144058</v>
      </c>
      <c r="Q48" s="147">
        <v>19.547422409057617</v>
      </c>
      <c r="R48" s="147">
        <v>80.45257568359375</v>
      </c>
      <c r="S48" s="146">
        <v>3189.4548411152773</v>
      </c>
      <c r="T48" s="147">
        <v>31.408212661743164</v>
      </c>
      <c r="U48" s="147">
        <v>68.591789245605469</v>
      </c>
      <c r="V48" s="146">
        <v>2259.7956255775607</v>
      </c>
      <c r="W48" s="147">
        <v>44.146312713623047</v>
      </c>
      <c r="X48" s="147">
        <v>55.853687286376953</v>
      </c>
      <c r="Y48" s="146">
        <v>1318.2014161259549</v>
      </c>
      <c r="Z48" s="147">
        <v>67.297515869140625</v>
      </c>
      <c r="AA48" s="148">
        <v>32.702487945556641</v>
      </c>
      <c r="AB48" s="35">
        <v>351.22226226910055</v>
      </c>
      <c r="AC48" s="148">
        <v>72.130752563476563</v>
      </c>
      <c r="AD48" s="148">
        <v>27.869251251220703</v>
      </c>
      <c r="AE48" s="35">
        <v>172.71495791889828</v>
      </c>
      <c r="AF48" s="148">
        <v>30.907566070556641</v>
      </c>
      <c r="AG48" s="148">
        <v>69.092437744140625</v>
      </c>
    </row>
    <row r="49" spans="1:33" s="149" customFormat="1" ht="18" customHeight="1" x14ac:dyDescent="0.25">
      <c r="A49" s="145" t="s">
        <v>59</v>
      </c>
      <c r="B49" s="145" t="s">
        <v>22</v>
      </c>
      <c r="C49" s="145" t="s">
        <v>83</v>
      </c>
      <c r="D49" s="146">
        <v>67510.561913900165</v>
      </c>
      <c r="E49" s="147">
        <v>30.54029655456543</v>
      </c>
      <c r="F49" s="147">
        <v>69.459701538085938</v>
      </c>
      <c r="G49" s="146">
        <v>29600.860027528895</v>
      </c>
      <c r="H49" s="147">
        <v>23.609535217285156</v>
      </c>
      <c r="I49" s="147">
        <v>76.390464782714844</v>
      </c>
      <c r="J49" s="146">
        <v>18213.153993146494</v>
      </c>
      <c r="K49" s="147">
        <v>34.922920227050781</v>
      </c>
      <c r="L49" s="147">
        <v>65.077079772949219</v>
      </c>
      <c r="M49" s="146">
        <v>9677.6497180867536</v>
      </c>
      <c r="N49" s="147">
        <v>50.087947845458984</v>
      </c>
      <c r="O49" s="147">
        <v>49.912052154541016</v>
      </c>
      <c r="P49" s="146">
        <v>4582.3188882425693</v>
      </c>
      <c r="Q49" s="147">
        <v>13.901100158691406</v>
      </c>
      <c r="R49" s="147">
        <v>86.098899841308594</v>
      </c>
      <c r="S49" s="146">
        <v>3412.9633882569733</v>
      </c>
      <c r="T49" s="147">
        <v>25.014392852783203</v>
      </c>
      <c r="U49" s="147">
        <v>74.985610961914063</v>
      </c>
      <c r="V49" s="146">
        <v>1667.0617845480463</v>
      </c>
      <c r="W49" s="147">
        <v>47.819583892822266</v>
      </c>
      <c r="X49" s="147">
        <v>52.180416107177734</v>
      </c>
      <c r="Y49" s="146">
        <v>186.07848417657732</v>
      </c>
      <c r="Z49" s="147">
        <v>18.633541107177734</v>
      </c>
      <c r="AA49" s="148">
        <v>81.366462707519531</v>
      </c>
      <c r="AB49" s="35">
        <v>65.878718000403154</v>
      </c>
      <c r="AC49" s="148">
        <v>73.684211730957031</v>
      </c>
      <c r="AD49" s="148">
        <v>26.315790176391602</v>
      </c>
      <c r="AE49" s="35">
        <v>104.59691191292079</v>
      </c>
      <c r="AF49" s="148">
        <v>48.066299438476563</v>
      </c>
      <c r="AG49" s="148">
        <v>51.933700561523438</v>
      </c>
    </row>
    <row r="50" spans="1:33" s="149" customFormat="1" ht="18" customHeight="1" x14ac:dyDescent="0.25">
      <c r="A50" s="145" t="s">
        <v>59</v>
      </c>
      <c r="B50" s="145" t="s">
        <v>22</v>
      </c>
      <c r="C50" s="145" t="s">
        <v>84</v>
      </c>
      <c r="D50" s="146">
        <v>45292.955808897968</v>
      </c>
      <c r="E50" s="147">
        <v>30.529630661010742</v>
      </c>
      <c r="F50" s="147">
        <v>69.470367431640625</v>
      </c>
      <c r="G50" s="146">
        <v>29119.157150975978</v>
      </c>
      <c r="H50" s="147">
        <v>23.396732330322266</v>
      </c>
      <c r="I50" s="147">
        <v>76.603263854980469</v>
      </c>
      <c r="J50" s="146">
        <v>7655.9495893772146</v>
      </c>
      <c r="K50" s="147">
        <v>42.086994171142578</v>
      </c>
      <c r="L50" s="147">
        <v>57.913005828857422</v>
      </c>
      <c r="M50" s="146">
        <v>7872.7693342529892</v>
      </c>
      <c r="N50" s="147">
        <v>45.527488708496094</v>
      </c>
      <c r="O50" s="147">
        <v>54.472511291503906</v>
      </c>
      <c r="P50" s="146">
        <v>430.41213695097611</v>
      </c>
      <c r="Q50" s="147">
        <v>24.563541412353516</v>
      </c>
      <c r="R50" s="147">
        <v>75.436454772949219</v>
      </c>
      <c r="S50" s="146">
        <v>29.242456618788815</v>
      </c>
      <c r="T50" s="147">
        <v>0</v>
      </c>
      <c r="U50" s="147">
        <v>100</v>
      </c>
      <c r="V50" s="146">
        <v>73.987670904503091</v>
      </c>
      <c r="W50" s="147">
        <v>48.972885131835938</v>
      </c>
      <c r="X50" s="147">
        <v>51.027114868164063</v>
      </c>
      <c r="Y50" s="146">
        <v>63.409318614130427</v>
      </c>
      <c r="Z50" s="147">
        <v>29.050815582275391</v>
      </c>
      <c r="AA50" s="148">
        <v>70.949188232421875</v>
      </c>
      <c r="AB50" s="35">
        <v>9.9704010093167685</v>
      </c>
      <c r="AC50" s="148">
        <v>100</v>
      </c>
      <c r="AD50" s="148">
        <v>0</v>
      </c>
      <c r="AE50" s="35">
        <v>38.057750194099377</v>
      </c>
      <c r="AF50" s="148">
        <v>100</v>
      </c>
      <c r="AG50" s="148">
        <v>0</v>
      </c>
    </row>
    <row r="51" spans="1:33" s="149" customFormat="1" ht="18" customHeight="1" x14ac:dyDescent="0.25">
      <c r="A51" s="145" t="s">
        <v>59</v>
      </c>
      <c r="B51" s="145" t="s">
        <v>22</v>
      </c>
      <c r="C51" s="145" t="s">
        <v>85</v>
      </c>
      <c r="D51" s="146">
        <v>46509.766927807148</v>
      </c>
      <c r="E51" s="147">
        <v>30.32579231262207</v>
      </c>
      <c r="F51" s="147">
        <v>69.674209594726563</v>
      </c>
      <c r="G51" s="146">
        <v>29157.255830430255</v>
      </c>
      <c r="H51" s="147">
        <v>24.944969177246094</v>
      </c>
      <c r="I51" s="147">
        <v>75.055030822753906</v>
      </c>
      <c r="J51" s="146">
        <v>9078.6661359915852</v>
      </c>
      <c r="K51" s="147">
        <v>36.489845275878906</v>
      </c>
      <c r="L51" s="147">
        <v>63.510154724121094</v>
      </c>
      <c r="M51" s="146">
        <v>6544.2485143756421</v>
      </c>
      <c r="N51" s="147">
        <v>44.307479858398438</v>
      </c>
      <c r="O51" s="147">
        <v>55.692520141601563</v>
      </c>
      <c r="P51" s="146">
        <v>858.38001532004205</v>
      </c>
      <c r="Q51" s="147">
        <v>13.13652229309082</v>
      </c>
      <c r="R51" s="147">
        <v>86.863479614257813</v>
      </c>
      <c r="S51" s="146">
        <v>302.87303105981113</v>
      </c>
      <c r="T51" s="147">
        <v>28.24260139465332</v>
      </c>
      <c r="U51" s="147">
        <v>71.757400512695313</v>
      </c>
      <c r="V51" s="146">
        <v>219.9896184679958</v>
      </c>
      <c r="W51" s="147">
        <v>73.641853332519531</v>
      </c>
      <c r="X51" s="147">
        <v>26.358148574829102</v>
      </c>
      <c r="Y51" s="146">
        <v>258.05623252885619</v>
      </c>
      <c r="Z51" s="147">
        <v>80.61749267578125</v>
      </c>
      <c r="AA51" s="148">
        <v>19.382503509521484</v>
      </c>
      <c r="AB51" s="35">
        <v>69.715019937040921</v>
      </c>
      <c r="AC51" s="148">
        <v>42.857143402099609</v>
      </c>
      <c r="AD51" s="148">
        <v>57.142856597900391</v>
      </c>
      <c r="AE51" s="35">
        <v>20.582529695697794</v>
      </c>
      <c r="AF51" s="148">
        <v>100</v>
      </c>
      <c r="AG51" s="148">
        <v>0</v>
      </c>
    </row>
    <row r="52" spans="1:33" s="149" customFormat="1" ht="18" customHeight="1" x14ac:dyDescent="0.25">
      <c r="A52" s="145" t="s">
        <v>59</v>
      </c>
      <c r="B52" s="145" t="s">
        <v>23</v>
      </c>
      <c r="C52" s="145" t="s">
        <v>86</v>
      </c>
      <c r="D52" s="146">
        <v>41924.012774064831</v>
      </c>
      <c r="E52" s="147">
        <v>28.111392974853516</v>
      </c>
      <c r="F52" s="147">
        <v>71.88861083984375</v>
      </c>
      <c r="G52" s="146">
        <v>16914.178618066046</v>
      </c>
      <c r="H52" s="147">
        <v>31.815229415893555</v>
      </c>
      <c r="I52" s="147">
        <v>68.184768676757813</v>
      </c>
      <c r="J52" s="146">
        <v>3251.8211555597391</v>
      </c>
      <c r="K52" s="147">
        <v>40.314445495605469</v>
      </c>
      <c r="L52" s="147">
        <v>59.685554504394531</v>
      </c>
      <c r="M52" s="146">
        <v>3402.2449948230437</v>
      </c>
      <c r="N52" s="147">
        <v>38.608322143554688</v>
      </c>
      <c r="O52" s="147">
        <v>61.391677856445313</v>
      </c>
      <c r="P52" s="146">
        <v>11409.430335404119</v>
      </c>
      <c r="Q52" s="147">
        <v>11.033105850219727</v>
      </c>
      <c r="R52" s="147">
        <v>88.966896057128906</v>
      </c>
      <c r="S52" s="146">
        <v>2548.3840772464882</v>
      </c>
      <c r="T52" s="147">
        <v>15.286923408508301</v>
      </c>
      <c r="U52" s="147">
        <v>84.71307373046875</v>
      </c>
      <c r="V52" s="146">
        <v>4210.9602175891096</v>
      </c>
      <c r="W52" s="147">
        <v>46.171375274658203</v>
      </c>
      <c r="X52" s="147">
        <v>53.828624725341797</v>
      </c>
      <c r="Y52" s="146">
        <v>100.68874058734937</v>
      </c>
      <c r="Z52" s="147">
        <v>100</v>
      </c>
      <c r="AA52" s="148">
        <v>0</v>
      </c>
      <c r="AB52" s="35">
        <v>28.768211596385537</v>
      </c>
      <c r="AC52" s="148">
        <v>100</v>
      </c>
      <c r="AD52" s="148">
        <v>0</v>
      </c>
      <c r="AE52" s="35">
        <v>57.536423192771075</v>
      </c>
      <c r="AF52" s="148">
        <v>100</v>
      </c>
      <c r="AG52" s="148">
        <v>0</v>
      </c>
    </row>
    <row r="53" spans="1:33" s="149" customFormat="1" ht="18" customHeight="1" x14ac:dyDescent="0.25">
      <c r="A53" s="145" t="s">
        <v>59</v>
      </c>
      <c r="B53" s="145" t="s">
        <v>23</v>
      </c>
      <c r="C53" s="145" t="s">
        <v>87</v>
      </c>
      <c r="D53" s="146">
        <v>117419.7271332699</v>
      </c>
      <c r="E53" s="147">
        <v>30.085283279418945</v>
      </c>
      <c r="F53" s="147">
        <v>69.914718627929688</v>
      </c>
      <c r="G53" s="146">
        <v>44020.181354547865</v>
      </c>
      <c r="H53" s="147">
        <v>27.823091506958008</v>
      </c>
      <c r="I53" s="147">
        <v>72.176910400390625</v>
      </c>
      <c r="J53" s="146">
        <v>11937.790733947224</v>
      </c>
      <c r="K53" s="147">
        <v>29.134777069091797</v>
      </c>
      <c r="L53" s="147">
        <v>70.865226745605469</v>
      </c>
      <c r="M53" s="146">
        <v>8518.8414544192838</v>
      </c>
      <c r="N53" s="147">
        <v>47.335987091064453</v>
      </c>
      <c r="O53" s="147">
        <v>52.664012908935547</v>
      </c>
      <c r="P53" s="146">
        <v>33309.636297985679</v>
      </c>
      <c r="Q53" s="147">
        <v>24.471696853637695</v>
      </c>
      <c r="R53" s="147">
        <v>75.528305053710938</v>
      </c>
      <c r="S53" s="146">
        <v>11705.529485614727</v>
      </c>
      <c r="T53" s="147">
        <v>32.110931396484375</v>
      </c>
      <c r="U53" s="147">
        <v>67.889068603515625</v>
      </c>
      <c r="V53" s="146">
        <v>7028.1336948491826</v>
      </c>
      <c r="W53" s="147">
        <v>43.779331207275391</v>
      </c>
      <c r="X53" s="147">
        <v>56.220668792724609</v>
      </c>
      <c r="Y53" s="146">
        <v>586.13803480938861</v>
      </c>
      <c r="Z53" s="147">
        <v>72.108543395996094</v>
      </c>
      <c r="AA53" s="148">
        <v>27.891458511352539</v>
      </c>
      <c r="AB53" s="35">
        <v>181.96005185007954</v>
      </c>
      <c r="AC53" s="148">
        <v>23.519296646118164</v>
      </c>
      <c r="AD53" s="148">
        <v>76.480705261230469</v>
      </c>
      <c r="AE53" s="35">
        <v>131.51602524815647</v>
      </c>
      <c r="AF53" s="148">
        <v>87.628868103027344</v>
      </c>
      <c r="AG53" s="148">
        <v>12.371133804321289</v>
      </c>
    </row>
    <row r="54" spans="1:33" s="149" customFormat="1" ht="18" customHeight="1" x14ac:dyDescent="0.25">
      <c r="A54" s="145" t="s">
        <v>59</v>
      </c>
      <c r="B54" s="145" t="s">
        <v>23</v>
      </c>
      <c r="C54" s="145" t="s">
        <v>88</v>
      </c>
      <c r="D54" s="146">
        <v>79860.24729411857</v>
      </c>
      <c r="E54" s="147">
        <v>35.7532958984375</v>
      </c>
      <c r="F54" s="147">
        <v>64.2467041015625</v>
      </c>
      <c r="G54" s="146">
        <v>19425.1475653981</v>
      </c>
      <c r="H54" s="147">
        <v>35.123420715332031</v>
      </c>
      <c r="I54" s="147">
        <v>64.876579284667969</v>
      </c>
      <c r="J54" s="146">
        <v>2915.7061902374789</v>
      </c>
      <c r="K54" s="147">
        <v>34.176067352294922</v>
      </c>
      <c r="L54" s="147">
        <v>65.823928833007813</v>
      </c>
      <c r="M54" s="146">
        <v>2945.2204660580105</v>
      </c>
      <c r="N54" s="147">
        <v>42.912319183349609</v>
      </c>
      <c r="O54" s="147">
        <v>57.087680816650391</v>
      </c>
      <c r="P54" s="146">
        <v>32617.175561576078</v>
      </c>
      <c r="Q54" s="147">
        <v>27.992897033691406</v>
      </c>
      <c r="R54" s="147">
        <v>72.007102966308594</v>
      </c>
      <c r="S54" s="146">
        <v>8904.3053722367313</v>
      </c>
      <c r="T54" s="147">
        <v>30.76698112487793</v>
      </c>
      <c r="U54" s="147">
        <v>69.233016967773438</v>
      </c>
      <c r="V54" s="146">
        <v>5867.7237652487092</v>
      </c>
      <c r="W54" s="147">
        <v>37.822162628173828</v>
      </c>
      <c r="X54" s="147">
        <v>62.177837371826172</v>
      </c>
      <c r="Y54" s="146">
        <v>5525.4449580830096</v>
      </c>
      <c r="Z54" s="147">
        <v>75.974983215332031</v>
      </c>
      <c r="AA54" s="148">
        <v>24.025016784667969</v>
      </c>
      <c r="AB54" s="35">
        <v>1055.8679758065971</v>
      </c>
      <c r="AC54" s="148">
        <v>72.788101196289063</v>
      </c>
      <c r="AD54" s="148">
        <v>27.211894989013672</v>
      </c>
      <c r="AE54" s="35">
        <v>603.65543947358913</v>
      </c>
      <c r="AF54" s="148">
        <v>68.528778076171875</v>
      </c>
      <c r="AG54" s="148">
        <v>31.471220016479492</v>
      </c>
    </row>
    <row r="55" spans="1:33" s="149" customFormat="1" ht="18" customHeight="1" x14ac:dyDescent="0.25">
      <c r="A55" s="145" t="s">
        <v>59</v>
      </c>
      <c r="B55" s="145" t="s">
        <v>23</v>
      </c>
      <c r="C55" s="145" t="s">
        <v>89</v>
      </c>
      <c r="D55" s="146">
        <v>84966.10827779441</v>
      </c>
      <c r="E55" s="147">
        <v>43.393745422363281</v>
      </c>
      <c r="F55" s="147">
        <v>56.606254577636719</v>
      </c>
      <c r="G55" s="146">
        <v>4450.9568033361011</v>
      </c>
      <c r="H55" s="147">
        <v>42.304794311523438</v>
      </c>
      <c r="I55" s="147">
        <v>57.695205688476563</v>
      </c>
      <c r="J55" s="146">
        <v>1078.9042548659504</v>
      </c>
      <c r="K55" s="147">
        <v>49.651847839355469</v>
      </c>
      <c r="L55" s="147">
        <v>50.348152160644531</v>
      </c>
      <c r="M55" s="146">
        <v>886.81653428885238</v>
      </c>
      <c r="N55" s="147">
        <v>39.293628692626953</v>
      </c>
      <c r="O55" s="147">
        <v>60.706371307373047</v>
      </c>
      <c r="P55" s="146">
        <v>46822.364288757381</v>
      </c>
      <c r="Q55" s="147">
        <v>36.174869537353516</v>
      </c>
      <c r="R55" s="147">
        <v>63.825130462646484</v>
      </c>
      <c r="S55" s="146">
        <v>10078.82651800585</v>
      </c>
      <c r="T55" s="147">
        <v>22.967720031738281</v>
      </c>
      <c r="U55" s="147">
        <v>77.032279968261719</v>
      </c>
      <c r="V55" s="146">
        <v>7510.9534880528417</v>
      </c>
      <c r="W55" s="147">
        <v>42.136119842529297</v>
      </c>
      <c r="X55" s="147">
        <v>57.863880157470703</v>
      </c>
      <c r="Y55" s="146">
        <v>11914.986335580094</v>
      </c>
      <c r="Z55" s="147">
        <v>85.564353942871094</v>
      </c>
      <c r="AA55" s="148">
        <v>14.435649871826172</v>
      </c>
      <c r="AB55" s="35">
        <v>1576.9222981672224</v>
      </c>
      <c r="AC55" s="148">
        <v>66.366165161132813</v>
      </c>
      <c r="AD55" s="148">
        <v>33.633831024169922</v>
      </c>
      <c r="AE55" s="35">
        <v>645.37775674038187</v>
      </c>
      <c r="AF55" s="148">
        <v>68.75</v>
      </c>
      <c r="AG55" s="148">
        <v>31.25</v>
      </c>
    </row>
    <row r="56" spans="1:33" s="149" customFormat="1" ht="18" customHeight="1" x14ac:dyDescent="0.25">
      <c r="A56" s="145" t="s">
        <v>59</v>
      </c>
      <c r="B56" s="145" t="s">
        <v>23</v>
      </c>
      <c r="C56" s="145" t="s">
        <v>90</v>
      </c>
      <c r="D56" s="146">
        <v>49898.373682961712</v>
      </c>
      <c r="E56" s="147">
        <v>40.938999176025391</v>
      </c>
      <c r="F56" s="147">
        <v>59.061000823974609</v>
      </c>
      <c r="G56" s="146">
        <v>24030.057326257767</v>
      </c>
      <c r="H56" s="147">
        <v>41.846691131591797</v>
      </c>
      <c r="I56" s="147">
        <v>58.153308868408203</v>
      </c>
      <c r="J56" s="146">
        <v>4083.4275955849284</v>
      </c>
      <c r="K56" s="147">
        <v>71.555732727050781</v>
      </c>
      <c r="L56" s="147">
        <v>28.444267272949219</v>
      </c>
      <c r="M56" s="146">
        <v>5659.2938403062581</v>
      </c>
      <c r="N56" s="147">
        <v>51.18389892578125</v>
      </c>
      <c r="O56" s="147">
        <v>48.81610107421875</v>
      </c>
      <c r="P56" s="146">
        <v>10248.836130427015</v>
      </c>
      <c r="Q56" s="147">
        <v>15.751675605773926</v>
      </c>
      <c r="R56" s="147">
        <v>84.248321533203125</v>
      </c>
      <c r="S56" s="146">
        <v>1917.0069677331535</v>
      </c>
      <c r="T56" s="147">
        <v>44.630664825439453</v>
      </c>
      <c r="U56" s="147">
        <v>55.369335174560547</v>
      </c>
      <c r="V56" s="146">
        <v>3436.9677995877855</v>
      </c>
      <c r="W56" s="147">
        <v>47.005191802978516</v>
      </c>
      <c r="X56" s="147">
        <v>52.994808197021484</v>
      </c>
      <c r="Y56" s="146">
        <v>486.29227031674873</v>
      </c>
      <c r="Z56" s="147">
        <v>92.495918273925781</v>
      </c>
      <c r="AA56" s="148">
        <v>7.5040783882141113</v>
      </c>
      <c r="AB56" s="35">
        <v>18.245876374037877</v>
      </c>
      <c r="AC56" s="148">
        <v>100</v>
      </c>
      <c r="AD56" s="148">
        <v>0</v>
      </c>
      <c r="AE56" s="35">
        <v>18.245876374037877</v>
      </c>
      <c r="AF56" s="148">
        <v>0</v>
      </c>
      <c r="AG56" s="148">
        <v>100</v>
      </c>
    </row>
    <row r="57" spans="1:33" s="149" customFormat="1" ht="18" customHeight="1" x14ac:dyDescent="0.25">
      <c r="A57" s="145" t="s">
        <v>59</v>
      </c>
      <c r="B57" s="145" t="s">
        <v>23</v>
      </c>
      <c r="C57" s="145" t="s">
        <v>91</v>
      </c>
      <c r="D57" s="146">
        <v>58189.293004227249</v>
      </c>
      <c r="E57" s="147">
        <v>36.250205993652344</v>
      </c>
      <c r="F57" s="147">
        <v>63.749794006347656</v>
      </c>
      <c r="G57" s="146">
        <v>30852.617171591966</v>
      </c>
      <c r="H57" s="147">
        <v>34.781185150146484</v>
      </c>
      <c r="I57" s="147">
        <v>65.21881103515625</v>
      </c>
      <c r="J57" s="146">
        <v>4258.5018196304409</v>
      </c>
      <c r="K57" s="147">
        <v>39.058143615722656</v>
      </c>
      <c r="L57" s="147">
        <v>60.941856384277344</v>
      </c>
      <c r="M57" s="146">
        <v>5854.1269127714895</v>
      </c>
      <c r="N57" s="147">
        <v>42.543869018554688</v>
      </c>
      <c r="O57" s="147">
        <v>57.456130981445313</v>
      </c>
      <c r="P57" s="146">
        <v>10877.835738850945</v>
      </c>
      <c r="Q57" s="147">
        <v>30.741832733154297</v>
      </c>
      <c r="R57" s="147">
        <v>69.258171081542969</v>
      </c>
      <c r="S57" s="146">
        <v>3094.7978144583199</v>
      </c>
      <c r="T57" s="147">
        <v>34.220851898193359</v>
      </c>
      <c r="U57" s="147">
        <v>65.779151916503906</v>
      </c>
      <c r="V57" s="146">
        <v>2199.8507717937159</v>
      </c>
      <c r="W57" s="147">
        <v>47.844963073730469</v>
      </c>
      <c r="X57" s="147">
        <v>52.155036926269531</v>
      </c>
      <c r="Y57" s="146">
        <v>820.18622263713632</v>
      </c>
      <c r="Z57" s="147">
        <v>75</v>
      </c>
      <c r="AA57" s="148">
        <v>25</v>
      </c>
      <c r="AB57" s="35">
        <v>176.94303572195037</v>
      </c>
      <c r="AC57" s="148">
        <v>63.068618774414063</v>
      </c>
      <c r="AD57" s="148">
        <v>36.931381225585938</v>
      </c>
      <c r="AE57" s="35">
        <v>54.433516771825914</v>
      </c>
      <c r="AF57" s="148">
        <v>48.872180938720703</v>
      </c>
      <c r="AG57" s="148">
        <v>51.127819061279297</v>
      </c>
    </row>
    <row r="58" spans="1:33" s="149" customFormat="1" ht="18" customHeight="1" x14ac:dyDescent="0.25">
      <c r="A58" s="145" t="s">
        <v>59</v>
      </c>
      <c r="B58" s="145" t="s">
        <v>23</v>
      </c>
      <c r="C58" s="145" t="s">
        <v>92</v>
      </c>
      <c r="D58" s="146">
        <v>69053.634663083736</v>
      </c>
      <c r="E58" s="147">
        <v>34.565029144287109</v>
      </c>
      <c r="F58" s="147">
        <v>65.434974670410156</v>
      </c>
      <c r="G58" s="146">
        <v>24596.92221477953</v>
      </c>
      <c r="H58" s="147">
        <v>32.823760986328125</v>
      </c>
      <c r="I58" s="147">
        <v>67.176239013671875</v>
      </c>
      <c r="J58" s="146">
        <v>8798.8448214285818</v>
      </c>
      <c r="K58" s="147">
        <v>28.761274337768555</v>
      </c>
      <c r="L58" s="147">
        <v>71.238723754882813</v>
      </c>
      <c r="M58" s="146">
        <v>7843.3550343063198</v>
      </c>
      <c r="N58" s="147">
        <v>50.986270904541016</v>
      </c>
      <c r="O58" s="147">
        <v>49.013729095458984</v>
      </c>
      <c r="P58" s="146">
        <v>15903.551392794048</v>
      </c>
      <c r="Q58" s="147">
        <v>27.755439758300781</v>
      </c>
      <c r="R58" s="147">
        <v>72.244560241699219</v>
      </c>
      <c r="S58" s="146">
        <v>7281.3961746101804</v>
      </c>
      <c r="T58" s="147">
        <v>26.861923217773438</v>
      </c>
      <c r="U58" s="147">
        <v>73.138076782226563</v>
      </c>
      <c r="V58" s="146">
        <v>3448.4765426280842</v>
      </c>
      <c r="W58" s="147">
        <v>54.912075042724609</v>
      </c>
      <c r="X58" s="147">
        <v>45.087924957275391</v>
      </c>
      <c r="Y58" s="146">
        <v>774.9447374227716</v>
      </c>
      <c r="Z58" s="147">
        <v>90.277183532714844</v>
      </c>
      <c r="AA58" s="148">
        <v>9.7228145599365234</v>
      </c>
      <c r="AB58" s="35">
        <v>368.47052546967598</v>
      </c>
      <c r="AC58" s="148">
        <v>81.913307189941406</v>
      </c>
      <c r="AD58" s="148">
        <v>18.086696624755859</v>
      </c>
      <c r="AE58" s="35">
        <v>37.673219644433239</v>
      </c>
      <c r="AF58" s="148">
        <v>0</v>
      </c>
      <c r="AG58" s="148">
        <v>100</v>
      </c>
    </row>
    <row r="59" spans="1:33" s="149" customFormat="1" ht="18" customHeight="1" x14ac:dyDescent="0.25">
      <c r="A59" s="145" t="s">
        <v>59</v>
      </c>
      <c r="B59" s="145" t="s">
        <v>23</v>
      </c>
      <c r="C59" s="145" t="s">
        <v>93</v>
      </c>
      <c r="D59" s="146">
        <v>48793.68333333332</v>
      </c>
      <c r="E59" s="147">
        <v>36.963527679443359</v>
      </c>
      <c r="F59" s="147">
        <v>63.036472320556641</v>
      </c>
      <c r="G59" s="146">
        <v>27014.25</v>
      </c>
      <c r="H59" s="147">
        <v>34.7393798828125</v>
      </c>
      <c r="I59" s="147">
        <v>65.2606201171875</v>
      </c>
      <c r="J59" s="146">
        <v>6005.583333333333</v>
      </c>
      <c r="K59" s="147">
        <v>44.902381896972656</v>
      </c>
      <c r="L59" s="147">
        <v>55.097618103027344</v>
      </c>
      <c r="M59" s="146">
        <v>7386.733333333329</v>
      </c>
      <c r="N59" s="147">
        <v>40.225944519042969</v>
      </c>
      <c r="O59" s="147">
        <v>59.774055480957031</v>
      </c>
      <c r="P59" s="146">
        <v>5174.9500000000035</v>
      </c>
      <c r="Q59" s="147">
        <v>28.729745864868164</v>
      </c>
      <c r="R59" s="147">
        <v>71.270256042480469</v>
      </c>
      <c r="S59" s="146">
        <v>1518.916666666667</v>
      </c>
      <c r="T59" s="147">
        <v>33.691776275634766</v>
      </c>
      <c r="U59" s="147">
        <v>66.3082275390625</v>
      </c>
      <c r="V59" s="146">
        <v>1658.2499999999986</v>
      </c>
      <c r="W59" s="147">
        <v>57.681289672851563</v>
      </c>
      <c r="X59" s="147">
        <v>42.318710327148438</v>
      </c>
      <c r="Y59" s="146">
        <v>24.75</v>
      </c>
      <c r="Z59" s="147">
        <v>76.767677307128906</v>
      </c>
      <c r="AA59" s="148">
        <v>23.232322692871094</v>
      </c>
      <c r="AB59" s="35">
        <v>4.5</v>
      </c>
      <c r="AC59" s="148">
        <v>100</v>
      </c>
      <c r="AD59" s="148">
        <v>0</v>
      </c>
      <c r="AE59" s="35">
        <v>5.75</v>
      </c>
      <c r="AF59" s="148">
        <v>82.608695983886719</v>
      </c>
      <c r="AG59" s="148">
        <v>17.391304016113281</v>
      </c>
    </row>
    <row r="60" spans="1:33" s="149" customFormat="1" ht="18" customHeight="1" x14ac:dyDescent="0.25">
      <c r="A60" s="145" t="s">
        <v>59</v>
      </c>
      <c r="B60" s="145" t="s">
        <v>23</v>
      </c>
      <c r="C60" s="145" t="s">
        <v>94</v>
      </c>
      <c r="D60" s="146">
        <v>60733.867363200654</v>
      </c>
      <c r="E60" s="147">
        <v>41.536758422851563</v>
      </c>
      <c r="F60" s="147">
        <v>58.463241577148438</v>
      </c>
      <c r="G60" s="146">
        <v>20117.166660438161</v>
      </c>
      <c r="H60" s="147">
        <v>42.199176788330078</v>
      </c>
      <c r="I60" s="147">
        <v>57.800823211669922</v>
      </c>
      <c r="J60" s="146">
        <v>3172.0919930190139</v>
      </c>
      <c r="K60" s="147">
        <v>42.725811004638672</v>
      </c>
      <c r="L60" s="147">
        <v>57.274188995361328</v>
      </c>
      <c r="M60" s="146">
        <v>3276.5453905975942</v>
      </c>
      <c r="N60" s="147">
        <v>54.228073120117188</v>
      </c>
      <c r="O60" s="147">
        <v>45.771926879882813</v>
      </c>
      <c r="P60" s="146">
        <v>20784.026685813926</v>
      </c>
      <c r="Q60" s="147">
        <v>25.522100448608398</v>
      </c>
      <c r="R60" s="147">
        <v>74.477897644042969</v>
      </c>
      <c r="S60" s="146">
        <v>3229.6503514139758</v>
      </c>
      <c r="T60" s="147">
        <v>30.674749374389648</v>
      </c>
      <c r="U60" s="147">
        <v>69.325248718261719</v>
      </c>
      <c r="V60" s="146">
        <v>3946.390359840942</v>
      </c>
      <c r="W60" s="147">
        <v>39.222427368164063</v>
      </c>
      <c r="X60" s="147">
        <v>60.777572631835938</v>
      </c>
      <c r="Y60" s="146">
        <v>5561.5199212712823</v>
      </c>
      <c r="Z60" s="147">
        <v>94.044952392578125</v>
      </c>
      <c r="AA60" s="148">
        <v>5.955049991607666</v>
      </c>
      <c r="AB60" s="35">
        <v>515.98289553998961</v>
      </c>
      <c r="AC60" s="148">
        <v>82.188392639160156</v>
      </c>
      <c r="AD60" s="148">
        <v>17.811607360839844</v>
      </c>
      <c r="AE60" s="35">
        <v>130.49310526596503</v>
      </c>
      <c r="AF60" s="148">
        <v>82.768997192382813</v>
      </c>
      <c r="AG60" s="148">
        <v>17.231000900268555</v>
      </c>
    </row>
    <row r="61" spans="1:33" s="149" customFormat="1" ht="18" customHeight="1" x14ac:dyDescent="0.25">
      <c r="A61" s="145" t="s">
        <v>24</v>
      </c>
      <c r="B61" s="145" t="s">
        <v>24</v>
      </c>
      <c r="C61" s="145" t="s">
        <v>95</v>
      </c>
      <c r="D61" s="146">
        <v>717671.6379164377</v>
      </c>
      <c r="E61" s="147">
        <v>38.113067626953125</v>
      </c>
      <c r="F61" s="147">
        <v>61.886932373046875</v>
      </c>
      <c r="G61" s="146">
        <v>466709.84989587183</v>
      </c>
      <c r="H61" s="147">
        <v>29.390083312988281</v>
      </c>
      <c r="I61" s="147">
        <v>70.609916687011719</v>
      </c>
      <c r="J61" s="146">
        <v>183100.66791347673</v>
      </c>
      <c r="K61" s="147">
        <v>56.742282867431641</v>
      </c>
      <c r="L61" s="147">
        <v>43.257717132568359</v>
      </c>
      <c r="M61" s="146">
        <v>67232.033931694474</v>
      </c>
      <c r="N61" s="147">
        <v>48.089759826660156</v>
      </c>
      <c r="O61" s="147">
        <v>51.910240173339844</v>
      </c>
      <c r="P61" s="146">
        <v>449.82837475866455</v>
      </c>
      <c r="Q61" s="147">
        <v>12.213205337524414</v>
      </c>
      <c r="R61" s="147">
        <v>87.786796569824219</v>
      </c>
      <c r="S61" s="146">
        <v>61.10735941013165</v>
      </c>
      <c r="T61" s="147">
        <v>43.944915771484375</v>
      </c>
      <c r="U61" s="147">
        <v>56.055084228515625</v>
      </c>
      <c r="V61" s="146">
        <v>58.024236259889513</v>
      </c>
      <c r="W61" s="147">
        <v>45.285175323486328</v>
      </c>
      <c r="X61" s="147">
        <v>54.714824676513672</v>
      </c>
      <c r="Y61" s="146">
        <v>43.154884874174719</v>
      </c>
      <c r="Z61" s="147">
        <v>45.618778228759766</v>
      </c>
      <c r="AA61" s="148">
        <v>54.381221771240234</v>
      </c>
      <c r="AB61" s="35">
        <v>15.59240033551354</v>
      </c>
      <c r="AC61" s="148">
        <v>25</v>
      </c>
      <c r="AD61" s="148">
        <v>75</v>
      </c>
      <c r="AE61" s="35">
        <v>1.3789197575624221</v>
      </c>
      <c r="AF61" s="148">
        <v>100</v>
      </c>
      <c r="AG61" s="148">
        <v>0</v>
      </c>
    </row>
    <row r="62" spans="1:33" s="149" customFormat="1" ht="18" customHeight="1" x14ac:dyDescent="0.25">
      <c r="A62" s="145" t="s">
        <v>24</v>
      </c>
      <c r="B62" s="145" t="s">
        <v>24</v>
      </c>
      <c r="C62" s="145" t="s">
        <v>96</v>
      </c>
      <c r="D62" s="146">
        <v>69385.876879034768</v>
      </c>
      <c r="E62" s="147">
        <v>33.756290435791016</v>
      </c>
      <c r="F62" s="147">
        <v>66.243705749511719</v>
      </c>
      <c r="G62" s="146">
        <v>43439.598169046658</v>
      </c>
      <c r="H62" s="147">
        <v>27.443105697631836</v>
      </c>
      <c r="I62" s="147">
        <v>72.556892395019531</v>
      </c>
      <c r="J62" s="146">
        <v>14596.042138963647</v>
      </c>
      <c r="K62" s="147">
        <v>43.177330017089844</v>
      </c>
      <c r="L62" s="147">
        <v>56.822669982910156</v>
      </c>
      <c r="M62" s="146">
        <v>11167.500548979062</v>
      </c>
      <c r="N62" s="147">
        <v>46.007286071777344</v>
      </c>
      <c r="O62" s="147">
        <v>53.992713928222656</v>
      </c>
      <c r="P62" s="146">
        <v>107.63898520387046</v>
      </c>
      <c r="Q62" s="147">
        <v>36.224105834960938</v>
      </c>
      <c r="R62" s="147">
        <v>63.775894165039063</v>
      </c>
      <c r="S62" s="146">
        <v>14.932046706053807</v>
      </c>
      <c r="T62" s="147">
        <v>20.361991882324219</v>
      </c>
      <c r="U62" s="147">
        <v>79.638008117675781</v>
      </c>
      <c r="V62" s="146">
        <v>29.915771536580845</v>
      </c>
      <c r="W62" s="147">
        <v>31.24534797668457</v>
      </c>
      <c r="X62" s="147">
        <v>68.754653930664063</v>
      </c>
      <c r="Y62" s="146">
        <v>28.24927026154343</v>
      </c>
      <c r="Z62" s="147">
        <v>26.548671722412109</v>
      </c>
      <c r="AA62" s="148">
        <v>73.451324462890625</v>
      </c>
      <c r="AB62" s="35">
        <v>0</v>
      </c>
      <c r="AC62" s="148">
        <v>0</v>
      </c>
      <c r="AD62" s="148">
        <v>0</v>
      </c>
      <c r="AE62" s="35">
        <v>1.9999483371004196</v>
      </c>
      <c r="AF62" s="148">
        <v>100</v>
      </c>
      <c r="AG62" s="148">
        <v>0</v>
      </c>
    </row>
    <row r="63" spans="1:33" s="149" customFormat="1" ht="18" customHeight="1" x14ac:dyDescent="0.25">
      <c r="A63" s="145" t="s">
        <v>24</v>
      </c>
      <c r="B63" s="145" t="s">
        <v>24</v>
      </c>
      <c r="C63" s="145" t="s">
        <v>97</v>
      </c>
      <c r="D63" s="146">
        <v>157291.37364728833</v>
      </c>
      <c r="E63" s="147">
        <v>36.180110931396484</v>
      </c>
      <c r="F63" s="147">
        <v>63.819889068603516</v>
      </c>
      <c r="G63" s="146">
        <v>90480.386853448668</v>
      </c>
      <c r="H63" s="147">
        <v>28.930923461914063</v>
      </c>
      <c r="I63" s="147">
        <v>71.069076538085938</v>
      </c>
      <c r="J63" s="146">
        <v>42645.936124357577</v>
      </c>
      <c r="K63" s="147">
        <v>46.756351470947266</v>
      </c>
      <c r="L63" s="147">
        <v>53.243648529052734</v>
      </c>
      <c r="M63" s="146">
        <v>23018.134916085557</v>
      </c>
      <c r="N63" s="147">
        <v>45.476284027099609</v>
      </c>
      <c r="O63" s="147">
        <v>54.523715972900391</v>
      </c>
      <c r="P63" s="146">
        <v>378.44519213132799</v>
      </c>
      <c r="Q63" s="147">
        <v>12.754720687866211</v>
      </c>
      <c r="R63" s="147">
        <v>87.245277404785156</v>
      </c>
      <c r="S63" s="146">
        <v>17.772296863536319</v>
      </c>
      <c r="T63" s="147">
        <v>30.503711700439453</v>
      </c>
      <c r="U63" s="147">
        <v>69.496292114257813</v>
      </c>
      <c r="V63" s="146">
        <v>29.661202311078508</v>
      </c>
      <c r="W63" s="147">
        <v>35.987354278564453</v>
      </c>
      <c r="X63" s="147">
        <v>64.012641906738281</v>
      </c>
      <c r="Y63" s="146">
        <v>312.1064517608217</v>
      </c>
      <c r="Z63" s="147">
        <v>29.802572250366211</v>
      </c>
      <c r="AA63" s="148">
        <v>70.197425842285156</v>
      </c>
      <c r="AB63" s="35">
        <v>300.80647010271457</v>
      </c>
      <c r="AC63" s="148">
        <v>39.752361297607422</v>
      </c>
      <c r="AD63" s="148">
        <v>60.247638702392578</v>
      </c>
      <c r="AE63" s="35">
        <v>108.12414022377109</v>
      </c>
      <c r="AF63" s="148">
        <v>43.421329498291016</v>
      </c>
      <c r="AG63" s="148">
        <v>56.578670501708984</v>
      </c>
    </row>
    <row r="64" spans="1:33" s="149" customFormat="1" ht="18" customHeight="1" x14ac:dyDescent="0.25">
      <c r="A64" s="145" t="s">
        <v>24</v>
      </c>
      <c r="B64" s="145" t="s">
        <v>24</v>
      </c>
      <c r="C64" s="145" t="s">
        <v>98</v>
      </c>
      <c r="D64" s="146">
        <v>62483.689528592899</v>
      </c>
      <c r="E64" s="147">
        <v>52.179050445556641</v>
      </c>
      <c r="F64" s="147">
        <v>47.820949554443359</v>
      </c>
      <c r="G64" s="146">
        <v>39313.515842348796</v>
      </c>
      <c r="H64" s="147">
        <v>52.067050933837891</v>
      </c>
      <c r="I64" s="147">
        <v>47.932949066162109</v>
      </c>
      <c r="J64" s="146">
        <v>16707.094860896319</v>
      </c>
      <c r="K64" s="147">
        <v>53.328994750976563</v>
      </c>
      <c r="L64" s="147">
        <v>46.671005249023438</v>
      </c>
      <c r="M64" s="146">
        <v>6185.7074961359622</v>
      </c>
      <c r="N64" s="147">
        <v>49.725173950195313</v>
      </c>
      <c r="O64" s="147">
        <v>50.274826049804688</v>
      </c>
      <c r="P64" s="146">
        <v>113.07225656877894</v>
      </c>
      <c r="Q64" s="147">
        <v>26.590997695922852</v>
      </c>
      <c r="R64" s="147">
        <v>73.409004211425781</v>
      </c>
      <c r="S64" s="146">
        <v>9.4845440494590409</v>
      </c>
      <c r="T64" s="147">
        <v>19.728265762329102</v>
      </c>
      <c r="U64" s="147">
        <v>80.271736145019531</v>
      </c>
      <c r="V64" s="146">
        <v>19.484544049459039</v>
      </c>
      <c r="W64" s="147">
        <v>40.396820068359375</v>
      </c>
      <c r="X64" s="147">
        <v>59.603179931640625</v>
      </c>
      <c r="Y64" s="146">
        <v>78.10316846986089</v>
      </c>
      <c r="Z64" s="147">
        <v>80.669219970703125</v>
      </c>
      <c r="AA64" s="148">
        <v>19.330780029296875</v>
      </c>
      <c r="AB64" s="35">
        <v>49.355680061823804</v>
      </c>
      <c r="AC64" s="148">
        <v>92.417747497558594</v>
      </c>
      <c r="AD64" s="148">
        <v>7.582252025604248</v>
      </c>
      <c r="AE64" s="35">
        <v>7.8711360123647598</v>
      </c>
      <c r="AF64" s="148">
        <v>0</v>
      </c>
      <c r="AG64" s="148">
        <v>100</v>
      </c>
    </row>
    <row r="65" spans="1:33" s="149" customFormat="1" ht="18" customHeight="1" x14ac:dyDescent="0.25">
      <c r="A65" s="145" t="s">
        <v>24</v>
      </c>
      <c r="B65" s="145" t="s">
        <v>24</v>
      </c>
      <c r="C65" s="145" t="s">
        <v>99</v>
      </c>
      <c r="D65" s="146">
        <v>490107.98391781561</v>
      </c>
      <c r="E65" s="147">
        <v>39.945751190185547</v>
      </c>
      <c r="F65" s="147">
        <v>60.054248809814453</v>
      </c>
      <c r="G65" s="146">
        <v>307940.28619595378</v>
      </c>
      <c r="H65" s="147">
        <v>33.637172698974609</v>
      </c>
      <c r="I65" s="147">
        <v>66.362823486328125</v>
      </c>
      <c r="J65" s="146">
        <v>125812.30645720652</v>
      </c>
      <c r="K65" s="147">
        <v>51.444755554199219</v>
      </c>
      <c r="L65" s="147">
        <v>48.555244445800781</v>
      </c>
      <c r="M65" s="146">
        <v>55477.783693522295</v>
      </c>
      <c r="N65" s="147">
        <v>48.669441223144531</v>
      </c>
      <c r="O65" s="147">
        <v>51.330558776855469</v>
      </c>
      <c r="P65" s="146">
        <v>738.53314728855094</v>
      </c>
      <c r="Q65" s="147">
        <v>58.691307067871094</v>
      </c>
      <c r="R65" s="147">
        <v>41.308692932128906</v>
      </c>
      <c r="S65" s="146">
        <v>27.667325697623049</v>
      </c>
      <c r="T65" s="147">
        <v>0</v>
      </c>
      <c r="U65" s="147">
        <v>100</v>
      </c>
      <c r="V65" s="146">
        <v>27.667325697623049</v>
      </c>
      <c r="W65" s="147">
        <v>33.333332061767578</v>
      </c>
      <c r="X65" s="147">
        <v>66.666664123535156</v>
      </c>
      <c r="Y65" s="146">
        <v>46.850004847975029</v>
      </c>
      <c r="Z65" s="147">
        <v>0</v>
      </c>
      <c r="AA65" s="148">
        <v>100</v>
      </c>
      <c r="AB65" s="35">
        <v>18.444883798415365</v>
      </c>
      <c r="AC65" s="148">
        <v>100</v>
      </c>
      <c r="AD65" s="148">
        <v>0</v>
      </c>
      <c r="AE65" s="35">
        <v>18.444883798415365</v>
      </c>
      <c r="AF65" s="148">
        <v>50</v>
      </c>
      <c r="AG65" s="148">
        <v>50</v>
      </c>
    </row>
    <row r="66" spans="1:33" s="149" customFormat="1" ht="18" customHeight="1" x14ac:dyDescent="0.25">
      <c r="A66" s="145" t="s">
        <v>24</v>
      </c>
      <c r="B66" s="145" t="s">
        <v>24</v>
      </c>
      <c r="C66" s="145" t="s">
        <v>100</v>
      </c>
      <c r="D66" s="146">
        <v>677135.43005952123</v>
      </c>
      <c r="E66" s="147">
        <v>38.519084930419922</v>
      </c>
      <c r="F66" s="147">
        <v>61.480915069580078</v>
      </c>
      <c r="G66" s="146">
        <v>371513.61808755813</v>
      </c>
      <c r="H66" s="147">
        <v>27.045755386352539</v>
      </c>
      <c r="I66" s="147">
        <v>72.954246520996094</v>
      </c>
      <c r="J66" s="146">
        <v>171189.52649769638</v>
      </c>
      <c r="K66" s="147">
        <v>56.609512329101563</v>
      </c>
      <c r="L66" s="147">
        <v>43.390487670898438</v>
      </c>
      <c r="M66" s="146">
        <v>126424.90327381075</v>
      </c>
      <c r="N66" s="147">
        <v>48.88775634765625</v>
      </c>
      <c r="O66" s="147">
        <v>51.11224365234375</v>
      </c>
      <c r="P66" s="146">
        <v>5916.8552707373274</v>
      </c>
      <c r="Q66" s="147">
        <v>6.5492258071899414</v>
      </c>
      <c r="R66" s="147">
        <v>93.450775146484375</v>
      </c>
      <c r="S66" s="146">
        <v>498.18481182795716</v>
      </c>
      <c r="T66" s="147">
        <v>57.030372619628906</v>
      </c>
      <c r="U66" s="147">
        <v>42.969627380371094</v>
      </c>
      <c r="V66" s="146">
        <v>303.73022273425516</v>
      </c>
      <c r="W66" s="147">
        <v>71.033210754394531</v>
      </c>
      <c r="X66" s="147">
        <v>28.966789245605469</v>
      </c>
      <c r="Y66" s="146">
        <v>595.13191244239624</v>
      </c>
      <c r="Z66" s="147">
        <v>54.425613403320313</v>
      </c>
      <c r="AA66" s="148">
        <v>45.574386596679688</v>
      </c>
      <c r="AB66" s="35">
        <v>435.98175883256545</v>
      </c>
      <c r="AC66" s="148">
        <v>58.80462646484375</v>
      </c>
      <c r="AD66" s="148">
        <v>41.19537353515625</v>
      </c>
      <c r="AE66" s="35">
        <v>257.4982238863289</v>
      </c>
      <c r="AF66" s="148">
        <v>63.764961242675781</v>
      </c>
      <c r="AG66" s="148">
        <v>36.235038757324219</v>
      </c>
    </row>
    <row r="67" spans="1:33" s="149" customFormat="1" ht="18" customHeight="1" x14ac:dyDescent="0.25">
      <c r="A67" s="145" t="s">
        <v>24</v>
      </c>
      <c r="B67" s="145" t="s">
        <v>24</v>
      </c>
      <c r="C67" s="145" t="s">
        <v>101</v>
      </c>
      <c r="D67" s="146">
        <v>144062.62235105174</v>
      </c>
      <c r="E67" s="147">
        <v>39.311988830566406</v>
      </c>
      <c r="F67" s="147">
        <v>60.688011169433594</v>
      </c>
      <c r="G67" s="146">
        <v>81819.664716371539</v>
      </c>
      <c r="H67" s="147">
        <v>32.785995483398438</v>
      </c>
      <c r="I67" s="147">
        <v>67.214004516601563</v>
      </c>
      <c r="J67" s="146">
        <v>36617.44780785191</v>
      </c>
      <c r="K67" s="147">
        <v>49.657028198242188</v>
      </c>
      <c r="L67" s="147">
        <v>50.342971801757813</v>
      </c>
      <c r="M67" s="146">
        <v>25327.730061936869</v>
      </c>
      <c r="N67" s="147">
        <v>45.456840515136719</v>
      </c>
      <c r="O67" s="147">
        <v>54.543159484863281</v>
      </c>
      <c r="P67" s="146">
        <v>191.88947725594011</v>
      </c>
      <c r="Q67" s="147">
        <v>33.265312194824219</v>
      </c>
      <c r="R67" s="147">
        <v>66.734687805175781</v>
      </c>
      <c r="S67" s="146">
        <v>18.502442910938733</v>
      </c>
      <c r="T67" s="147">
        <v>43.817203521728516</v>
      </c>
      <c r="U67" s="147">
        <v>56.182796478271484</v>
      </c>
      <c r="V67" s="146">
        <v>15.127183948018827</v>
      </c>
      <c r="W67" s="147">
        <v>53.758335113525391</v>
      </c>
      <c r="X67" s="147">
        <v>46.241664886474609</v>
      </c>
      <c r="Y67" s="146">
        <v>49.381295887303764</v>
      </c>
      <c r="Z67" s="147">
        <v>48.777347564697266</v>
      </c>
      <c r="AA67" s="148">
        <v>51.222652435302734</v>
      </c>
      <c r="AB67" s="35">
        <v>12.583650689428758</v>
      </c>
      <c r="AC67" s="148">
        <v>18.181818008422852</v>
      </c>
      <c r="AD67" s="148">
        <v>81.818183898925781</v>
      </c>
      <c r="AE67" s="35">
        <v>10.295714200441711</v>
      </c>
      <c r="AF67" s="148">
        <v>55.555557250976563</v>
      </c>
      <c r="AG67" s="148">
        <v>44.444442749023438</v>
      </c>
    </row>
    <row r="68" spans="1:33" s="149" customFormat="1" ht="18" customHeight="1" x14ac:dyDescent="0.25">
      <c r="A68" s="145" t="s">
        <v>24</v>
      </c>
      <c r="B68" s="145" t="s">
        <v>24</v>
      </c>
      <c r="C68" s="145" t="s">
        <v>102</v>
      </c>
      <c r="D68" s="146">
        <v>79916.856519132314</v>
      </c>
      <c r="E68" s="147">
        <v>41.158958435058594</v>
      </c>
      <c r="F68" s="147">
        <v>58.841041564941406</v>
      </c>
      <c r="G68" s="146">
        <v>50455.716242131406</v>
      </c>
      <c r="H68" s="147">
        <v>36.859401702880859</v>
      </c>
      <c r="I68" s="147">
        <v>63.140598297119141</v>
      </c>
      <c r="J68" s="146">
        <v>15175.251837518446</v>
      </c>
      <c r="K68" s="147">
        <v>49.882465362548828</v>
      </c>
      <c r="L68" s="147">
        <v>50.117534637451172</v>
      </c>
      <c r="M68" s="146">
        <v>14215.115803614533</v>
      </c>
      <c r="N68" s="147">
        <v>47.056430816650391</v>
      </c>
      <c r="O68" s="147">
        <v>52.943569183349609</v>
      </c>
      <c r="P68" s="146">
        <v>50.523930945913918</v>
      </c>
      <c r="Q68" s="147">
        <v>55.624824523925781</v>
      </c>
      <c r="R68" s="147">
        <v>44.375175476074219</v>
      </c>
      <c r="S68" s="146">
        <v>0</v>
      </c>
      <c r="T68" s="147">
        <v>0</v>
      </c>
      <c r="U68" s="147">
        <v>0</v>
      </c>
      <c r="V68" s="146">
        <v>2.4815759036436416</v>
      </c>
      <c r="W68" s="147">
        <v>100</v>
      </c>
      <c r="X68" s="147">
        <v>0</v>
      </c>
      <c r="Y68" s="146">
        <v>17.76712901781784</v>
      </c>
      <c r="Z68" s="147">
        <v>32.473812103271484</v>
      </c>
      <c r="AA68" s="148">
        <v>67.526191711425781</v>
      </c>
      <c r="AB68" s="35">
        <v>0</v>
      </c>
      <c r="AC68" s="148">
        <v>0</v>
      </c>
      <c r="AD68" s="148">
        <v>0</v>
      </c>
      <c r="AE68" s="35">
        <v>0</v>
      </c>
      <c r="AF68" s="148">
        <v>0</v>
      </c>
      <c r="AG68" s="148">
        <v>0</v>
      </c>
    </row>
    <row r="69" spans="1:33" s="149" customFormat="1" ht="18" customHeight="1" x14ac:dyDescent="0.25">
      <c r="A69" s="145" t="s">
        <v>24</v>
      </c>
      <c r="B69" s="145" t="s">
        <v>24</v>
      </c>
      <c r="C69" s="145" t="s">
        <v>103</v>
      </c>
      <c r="D69" s="146">
        <v>16939.354132714805</v>
      </c>
      <c r="E69" s="147">
        <v>51.093482971191406</v>
      </c>
      <c r="F69" s="147">
        <v>48.906517028808594</v>
      </c>
      <c r="G69" s="146">
        <v>12007.183696988659</v>
      </c>
      <c r="H69" s="147">
        <v>52.056865692138672</v>
      </c>
      <c r="I69" s="147">
        <v>47.943134307861328</v>
      </c>
      <c r="J69" s="146">
        <v>2843.8066650762094</v>
      </c>
      <c r="K69" s="147">
        <v>45.849296569824219</v>
      </c>
      <c r="L69" s="147">
        <v>54.150703430175781</v>
      </c>
      <c r="M69" s="146">
        <v>2073.8360226800964</v>
      </c>
      <c r="N69" s="147">
        <v>52.539405822753906</v>
      </c>
      <c r="O69" s="147">
        <v>47.460594177246094</v>
      </c>
      <c r="P69" s="146">
        <v>14.527747969738044</v>
      </c>
      <c r="Q69" s="147">
        <v>75</v>
      </c>
      <c r="R69" s="147">
        <v>25</v>
      </c>
      <c r="S69" s="146">
        <v>0</v>
      </c>
      <c r="T69" s="147">
        <v>0</v>
      </c>
      <c r="U69" s="147">
        <v>0</v>
      </c>
      <c r="V69" s="146">
        <v>0</v>
      </c>
      <c r="W69" s="147">
        <v>0</v>
      </c>
      <c r="X69" s="147">
        <v>0</v>
      </c>
      <c r="Y69" s="146">
        <v>0</v>
      </c>
      <c r="Z69" s="147">
        <v>0</v>
      </c>
      <c r="AA69" s="148">
        <v>0</v>
      </c>
      <c r="AB69" s="35">
        <v>0</v>
      </c>
      <c r="AC69" s="148">
        <v>0</v>
      </c>
      <c r="AD69" s="148">
        <v>0</v>
      </c>
      <c r="AE69" s="35">
        <v>0</v>
      </c>
      <c r="AF69" s="148">
        <v>0</v>
      </c>
      <c r="AG69" s="148">
        <v>0</v>
      </c>
    </row>
    <row r="70" spans="1:33" s="149" customFormat="1" ht="18" customHeight="1" x14ac:dyDescent="0.25">
      <c r="A70" s="145" t="s">
        <v>46</v>
      </c>
      <c r="B70" s="145" t="s">
        <v>25</v>
      </c>
      <c r="C70" s="145" t="s">
        <v>104</v>
      </c>
      <c r="D70" s="146">
        <v>25176.155040962363</v>
      </c>
      <c r="E70" s="147">
        <v>20.445297241210938</v>
      </c>
      <c r="F70" s="147">
        <v>79.554702758789063</v>
      </c>
      <c r="G70" s="146">
        <v>16107.875598716255</v>
      </c>
      <c r="H70" s="147">
        <v>15.285568237304688</v>
      </c>
      <c r="I70" s="147">
        <v>84.714431762695313</v>
      </c>
      <c r="J70" s="146">
        <v>2158.3906081088689</v>
      </c>
      <c r="K70" s="147">
        <v>31.12690544128418</v>
      </c>
      <c r="L70" s="147">
        <v>68.873092651367188</v>
      </c>
      <c r="M70" s="146">
        <v>2741.7357661092756</v>
      </c>
      <c r="N70" s="147">
        <v>41.540058135986328</v>
      </c>
      <c r="O70" s="147">
        <v>58.459941864013672</v>
      </c>
      <c r="P70" s="146">
        <v>2851.7286376324932</v>
      </c>
      <c r="Q70" s="147">
        <v>12.275496482849121</v>
      </c>
      <c r="R70" s="147">
        <v>87.724502563476563</v>
      </c>
      <c r="S70" s="146">
        <v>403.45627345985707</v>
      </c>
      <c r="T70" s="147">
        <v>44.5340576171875</v>
      </c>
      <c r="U70" s="147">
        <v>55.4659423828125</v>
      </c>
      <c r="V70" s="146">
        <v>860.36864851751432</v>
      </c>
      <c r="W70" s="147">
        <v>36.009834289550781</v>
      </c>
      <c r="X70" s="147">
        <v>63.990165710449219</v>
      </c>
      <c r="Y70" s="146">
        <v>17.755671623448446</v>
      </c>
      <c r="Z70" s="147">
        <v>0</v>
      </c>
      <c r="AA70" s="148">
        <v>100</v>
      </c>
      <c r="AB70" s="35">
        <v>34.843836794887551</v>
      </c>
      <c r="AC70" s="148">
        <v>100</v>
      </c>
      <c r="AD70" s="148">
        <v>0</v>
      </c>
      <c r="AE70" s="35">
        <v>0</v>
      </c>
      <c r="AF70" s="148">
        <v>0</v>
      </c>
      <c r="AG70" s="148">
        <v>0</v>
      </c>
    </row>
    <row r="71" spans="1:33" s="149" customFormat="1" ht="18" customHeight="1" x14ac:dyDescent="0.25">
      <c r="A71" s="145" t="s">
        <v>46</v>
      </c>
      <c r="B71" s="145" t="s">
        <v>25</v>
      </c>
      <c r="C71" s="145" t="s">
        <v>105</v>
      </c>
      <c r="D71" s="146">
        <v>53232.510669231058</v>
      </c>
      <c r="E71" s="147">
        <v>19.461708068847656</v>
      </c>
      <c r="F71" s="147">
        <v>80.538291931152344</v>
      </c>
      <c r="G71" s="146">
        <v>27614.350126331272</v>
      </c>
      <c r="H71" s="147">
        <v>11.333727836608887</v>
      </c>
      <c r="I71" s="147">
        <v>88.666275024414063</v>
      </c>
      <c r="J71" s="146">
        <v>7994.8796857988254</v>
      </c>
      <c r="K71" s="147">
        <v>31.808706283569336</v>
      </c>
      <c r="L71" s="147">
        <v>68.191291809082031</v>
      </c>
      <c r="M71" s="146">
        <v>8811.3554201183433</v>
      </c>
      <c r="N71" s="147">
        <v>33.812549591064453</v>
      </c>
      <c r="O71" s="147">
        <v>66.187446594238281</v>
      </c>
      <c r="P71" s="146">
        <v>5833.6125869822499</v>
      </c>
      <c r="Q71" s="147">
        <v>12.360224723815918</v>
      </c>
      <c r="R71" s="147">
        <v>87.639778137207031</v>
      </c>
      <c r="S71" s="146">
        <v>1411.8149263313612</v>
      </c>
      <c r="T71" s="147">
        <v>26.215856552124023</v>
      </c>
      <c r="U71" s="147">
        <v>73.784141540527344</v>
      </c>
      <c r="V71" s="146">
        <v>1482.4401736686393</v>
      </c>
      <c r="W71" s="147">
        <v>37.920074462890625</v>
      </c>
      <c r="X71" s="147">
        <v>62.079925537109375</v>
      </c>
      <c r="Y71" s="146">
        <v>24.940211538461536</v>
      </c>
      <c r="Z71" s="147">
        <v>40.740741729736328</v>
      </c>
      <c r="AA71" s="148">
        <v>59.259258270263672</v>
      </c>
      <c r="AB71" s="35">
        <v>44.338153846153844</v>
      </c>
      <c r="AC71" s="148">
        <v>66.666664123535156</v>
      </c>
      <c r="AD71" s="148">
        <v>33.333332061767578</v>
      </c>
      <c r="AE71" s="35">
        <v>14.779384615384615</v>
      </c>
      <c r="AF71" s="148">
        <v>100</v>
      </c>
      <c r="AG71" s="148">
        <v>0</v>
      </c>
    </row>
    <row r="72" spans="1:33" s="149" customFormat="1" ht="18" customHeight="1" x14ac:dyDescent="0.25">
      <c r="A72" s="145" t="s">
        <v>46</v>
      </c>
      <c r="B72" s="145" t="s">
        <v>25</v>
      </c>
      <c r="C72" s="145" t="s">
        <v>106</v>
      </c>
      <c r="D72" s="146">
        <v>83590.183833996678</v>
      </c>
      <c r="E72" s="147">
        <v>20.225635528564453</v>
      </c>
      <c r="F72" s="147">
        <v>79.774368286132813</v>
      </c>
      <c r="G72" s="146">
        <v>26720.425582772983</v>
      </c>
      <c r="H72" s="147">
        <v>13.754412651062012</v>
      </c>
      <c r="I72" s="147">
        <v>86.245590209960938</v>
      </c>
      <c r="J72" s="146">
        <v>6451.6609362208756</v>
      </c>
      <c r="K72" s="147">
        <v>32.436771392822266</v>
      </c>
      <c r="L72" s="147">
        <v>67.563232421875</v>
      </c>
      <c r="M72" s="146">
        <v>7383.3307428238422</v>
      </c>
      <c r="N72" s="147">
        <v>42.237136840820313</v>
      </c>
      <c r="O72" s="147">
        <v>57.762863159179688</v>
      </c>
      <c r="P72" s="146">
        <v>23706.519042929351</v>
      </c>
      <c r="Q72" s="147">
        <v>8.9090166091918945</v>
      </c>
      <c r="R72" s="147">
        <v>91.090980529785156</v>
      </c>
      <c r="S72" s="146">
        <v>8576.383300686839</v>
      </c>
      <c r="T72" s="147">
        <v>21.873615264892578</v>
      </c>
      <c r="U72" s="147">
        <v>78.126388549804688</v>
      </c>
      <c r="V72" s="146">
        <v>10052.987113118512</v>
      </c>
      <c r="W72" s="147">
        <v>37.998237609863281</v>
      </c>
      <c r="X72" s="147">
        <v>62.001762390136719</v>
      </c>
      <c r="Y72" s="146">
        <v>418.34146611420726</v>
      </c>
      <c r="Z72" s="147">
        <v>14.643321990966797</v>
      </c>
      <c r="AA72" s="148">
        <v>85.356681823730469</v>
      </c>
      <c r="AB72" s="35">
        <v>170.98018102229244</v>
      </c>
      <c r="AC72" s="148">
        <v>58.892337799072266</v>
      </c>
      <c r="AD72" s="148">
        <v>41.107662200927734</v>
      </c>
      <c r="AE72" s="35">
        <v>109.55546830810181</v>
      </c>
      <c r="AF72" s="148">
        <v>45.909511566162109</v>
      </c>
      <c r="AG72" s="148">
        <v>54.090488433837891</v>
      </c>
    </row>
    <row r="73" spans="1:33" s="149" customFormat="1" ht="18" customHeight="1" x14ac:dyDescent="0.25">
      <c r="A73" s="145" t="s">
        <v>46</v>
      </c>
      <c r="B73" s="145" t="s">
        <v>25</v>
      </c>
      <c r="C73" s="145" t="s">
        <v>107</v>
      </c>
      <c r="D73" s="146">
        <v>35293.3731370327</v>
      </c>
      <c r="E73" s="147">
        <v>22.875089645385742</v>
      </c>
      <c r="F73" s="147">
        <v>77.124908447265625</v>
      </c>
      <c r="G73" s="146">
        <v>15533.393366750561</v>
      </c>
      <c r="H73" s="147">
        <v>11.600795745849609</v>
      </c>
      <c r="I73" s="147">
        <v>88.399208068847656</v>
      </c>
      <c r="J73" s="146">
        <v>4694.0617199811986</v>
      </c>
      <c r="K73" s="147">
        <v>35.086528778076172</v>
      </c>
      <c r="L73" s="147">
        <v>64.913467407226563</v>
      </c>
      <c r="M73" s="146">
        <v>4642.731532085485</v>
      </c>
      <c r="N73" s="147">
        <v>43.644641876220703</v>
      </c>
      <c r="O73" s="147">
        <v>56.355358123779297</v>
      </c>
      <c r="P73" s="146">
        <v>5425.3854824665677</v>
      </c>
      <c r="Q73" s="147">
        <v>6.1082496643066406</v>
      </c>
      <c r="R73" s="147">
        <v>93.891746520996094</v>
      </c>
      <c r="S73" s="146">
        <v>2228.0923747592319</v>
      </c>
      <c r="T73" s="147">
        <v>62.412445068359375</v>
      </c>
      <c r="U73" s="147">
        <v>37.587554931640625</v>
      </c>
      <c r="V73" s="146">
        <v>1766.0664594726602</v>
      </c>
      <c r="W73" s="147">
        <v>41.472972869873047</v>
      </c>
      <c r="X73" s="147">
        <v>58.527027130126953</v>
      </c>
      <c r="Y73" s="146">
        <v>618.53069977052166</v>
      </c>
      <c r="Z73" s="147">
        <v>10.947778701782227</v>
      </c>
      <c r="AA73" s="148">
        <v>89.052223205566406</v>
      </c>
      <c r="AB73" s="35">
        <v>143.87498594560719</v>
      </c>
      <c r="AC73" s="148">
        <v>24.604692459106445</v>
      </c>
      <c r="AD73" s="148">
        <v>75.395309448242188</v>
      </c>
      <c r="AE73" s="35">
        <v>241.23651580082392</v>
      </c>
      <c r="AF73" s="148">
        <v>16.808431625366211</v>
      </c>
      <c r="AG73" s="148">
        <v>83.191566467285156</v>
      </c>
    </row>
    <row r="74" spans="1:33" s="149" customFormat="1" ht="18" customHeight="1" x14ac:dyDescent="0.25">
      <c r="A74" s="145" t="s">
        <v>46</v>
      </c>
      <c r="B74" s="145" t="s">
        <v>25</v>
      </c>
      <c r="C74" s="145" t="s">
        <v>108</v>
      </c>
      <c r="D74" s="146">
        <v>41106.8752985928</v>
      </c>
      <c r="E74" s="147">
        <v>21.306064605712891</v>
      </c>
      <c r="F74" s="147">
        <v>78.693931579589844</v>
      </c>
      <c r="G74" s="146">
        <v>26863.459505181883</v>
      </c>
      <c r="H74" s="147">
        <v>12.055510520935059</v>
      </c>
      <c r="I74" s="147">
        <v>87.944488525390625</v>
      </c>
      <c r="J74" s="146">
        <v>6821.8388823663727</v>
      </c>
      <c r="K74" s="147">
        <v>36.302043914794922</v>
      </c>
      <c r="L74" s="147">
        <v>63.697956085205078</v>
      </c>
      <c r="M74" s="146">
        <v>5389.3166617049355</v>
      </c>
      <c r="N74" s="147">
        <v>47.364704132080078</v>
      </c>
      <c r="O74" s="147">
        <v>52.635295867919922</v>
      </c>
      <c r="P74" s="146">
        <v>1189.7390717587887</v>
      </c>
      <c r="Q74" s="147">
        <v>20.862987518310547</v>
      </c>
      <c r="R74" s="147">
        <v>79.137008666992188</v>
      </c>
      <c r="S74" s="146">
        <v>470.8893728408861</v>
      </c>
      <c r="T74" s="147">
        <v>25.017789840698242</v>
      </c>
      <c r="U74" s="147">
        <v>74.982208251953125</v>
      </c>
      <c r="V74" s="146">
        <v>362.87334368014621</v>
      </c>
      <c r="W74" s="147">
        <v>31.925687789916992</v>
      </c>
      <c r="X74" s="147">
        <v>68.074310302734375</v>
      </c>
      <c r="Y74" s="146">
        <v>0</v>
      </c>
      <c r="Z74" s="147">
        <v>0</v>
      </c>
      <c r="AA74" s="148">
        <v>0</v>
      </c>
      <c r="AB74" s="35">
        <v>0</v>
      </c>
      <c r="AC74" s="148">
        <v>0</v>
      </c>
      <c r="AD74" s="148">
        <v>0</v>
      </c>
      <c r="AE74" s="35">
        <v>8.7584610597439543</v>
      </c>
      <c r="AF74" s="148">
        <v>100</v>
      </c>
      <c r="AG74" s="148">
        <v>0</v>
      </c>
    </row>
    <row r="75" spans="1:33" s="149" customFormat="1" ht="18" customHeight="1" x14ac:dyDescent="0.25">
      <c r="A75" s="145" t="s">
        <v>46</v>
      </c>
      <c r="B75" s="145" t="s">
        <v>25</v>
      </c>
      <c r="C75" s="145" t="s">
        <v>109</v>
      </c>
      <c r="D75" s="146">
        <v>67534.11931942917</v>
      </c>
      <c r="E75" s="147">
        <v>21.270328521728516</v>
      </c>
      <c r="F75" s="147">
        <v>78.72967529296875</v>
      </c>
      <c r="G75" s="146">
        <v>35785.78609727259</v>
      </c>
      <c r="H75" s="147">
        <v>8.5344409942626953</v>
      </c>
      <c r="I75" s="147">
        <v>91.465560913085938</v>
      </c>
      <c r="J75" s="146">
        <v>15698.52309169971</v>
      </c>
      <c r="K75" s="147">
        <v>42.700027465820313</v>
      </c>
      <c r="L75" s="147">
        <v>57.299972534179688</v>
      </c>
      <c r="M75" s="146">
        <v>11404.048387232955</v>
      </c>
      <c r="N75" s="147">
        <v>37.426666259765625</v>
      </c>
      <c r="O75" s="147">
        <v>62.573333740234375</v>
      </c>
      <c r="P75" s="146">
        <v>4072.4037933800532</v>
      </c>
      <c r="Q75" s="147">
        <v>3.1843750476837158</v>
      </c>
      <c r="R75" s="147">
        <v>96.815628051757813</v>
      </c>
      <c r="S75" s="146">
        <v>352.32099974668574</v>
      </c>
      <c r="T75" s="147">
        <v>34.689895629882813</v>
      </c>
      <c r="U75" s="147">
        <v>65.310104370117188</v>
      </c>
      <c r="V75" s="146">
        <v>221.0369500971037</v>
      </c>
      <c r="W75" s="147">
        <v>39.487903594970703</v>
      </c>
      <c r="X75" s="147">
        <v>60.512096405029297</v>
      </c>
      <c r="Y75" s="146">
        <v>0</v>
      </c>
      <c r="Z75" s="147">
        <v>0</v>
      </c>
      <c r="AA75" s="148">
        <v>0</v>
      </c>
      <c r="AB75" s="35">
        <v>0</v>
      </c>
      <c r="AC75" s="148">
        <v>0</v>
      </c>
      <c r="AD75" s="148">
        <v>0</v>
      </c>
      <c r="AE75" s="35">
        <v>0</v>
      </c>
      <c r="AF75" s="148">
        <v>0</v>
      </c>
      <c r="AG75" s="148">
        <v>0</v>
      </c>
    </row>
    <row r="76" spans="1:33" s="149" customFormat="1" ht="18" customHeight="1" x14ac:dyDescent="0.25">
      <c r="A76" s="145" t="s">
        <v>37</v>
      </c>
      <c r="B76" s="145" t="s">
        <v>26</v>
      </c>
      <c r="C76" s="145" t="s">
        <v>110</v>
      </c>
      <c r="D76" s="146">
        <v>143679.00924942049</v>
      </c>
      <c r="E76" s="147">
        <v>48.442268371582031</v>
      </c>
      <c r="F76" s="147">
        <v>51.557731628417969</v>
      </c>
      <c r="G76" s="146">
        <v>99361.947062031235</v>
      </c>
      <c r="H76" s="147">
        <v>49.194278717041016</v>
      </c>
      <c r="I76" s="147">
        <v>50.805721282958984</v>
      </c>
      <c r="J76" s="146">
        <v>22918.973373297013</v>
      </c>
      <c r="K76" s="147">
        <v>42.670806884765625</v>
      </c>
      <c r="L76" s="147">
        <v>57.329193115234375</v>
      </c>
      <c r="M76" s="146">
        <v>17625.01649569704</v>
      </c>
      <c r="N76" s="147">
        <v>49.482601165771484</v>
      </c>
      <c r="O76" s="147">
        <v>50.517398834228516</v>
      </c>
      <c r="P76" s="146">
        <v>465.8666850104072</v>
      </c>
      <c r="Q76" s="147">
        <v>36.763980865478516</v>
      </c>
      <c r="R76" s="147">
        <v>63.236019134521484</v>
      </c>
      <c r="S76" s="146">
        <v>329.70990112383322</v>
      </c>
      <c r="T76" s="147">
        <v>52.747917175292969</v>
      </c>
      <c r="U76" s="147">
        <v>47.252082824707031</v>
      </c>
      <c r="V76" s="146">
        <v>286.1645614463697</v>
      </c>
      <c r="W76" s="147">
        <v>51.126716613769531</v>
      </c>
      <c r="X76" s="147">
        <v>48.873283386230469</v>
      </c>
      <c r="Y76" s="146">
        <v>1396.2915661972422</v>
      </c>
      <c r="Z76" s="147">
        <v>74.918792724609375</v>
      </c>
      <c r="AA76" s="148">
        <v>25.081209182739258</v>
      </c>
      <c r="AB76" s="35">
        <v>870.02955239809455</v>
      </c>
      <c r="AC76" s="148">
        <v>54.552883148193359</v>
      </c>
      <c r="AD76" s="148">
        <v>45.447116851806641</v>
      </c>
      <c r="AE76" s="35">
        <v>425.01005222216867</v>
      </c>
      <c r="AF76" s="148">
        <v>48.881008148193359</v>
      </c>
      <c r="AG76" s="148">
        <v>51.118991851806641</v>
      </c>
    </row>
    <row r="77" spans="1:33" s="149" customFormat="1" ht="18" customHeight="1" x14ac:dyDescent="0.25">
      <c r="A77" s="145" t="s">
        <v>37</v>
      </c>
      <c r="B77" s="145" t="s">
        <v>26</v>
      </c>
      <c r="C77" s="145" t="s">
        <v>111</v>
      </c>
      <c r="D77" s="146">
        <v>113345.7591285511</v>
      </c>
      <c r="E77" s="147">
        <v>51.409748077392578</v>
      </c>
      <c r="F77" s="147">
        <v>48.590251922607422</v>
      </c>
      <c r="G77" s="146">
        <v>81987.681440349319</v>
      </c>
      <c r="H77" s="147">
        <v>54.350044250488281</v>
      </c>
      <c r="I77" s="147">
        <v>45.649955749511719</v>
      </c>
      <c r="J77" s="146">
        <v>19533.60721847336</v>
      </c>
      <c r="K77" s="147">
        <v>42.310226440429688</v>
      </c>
      <c r="L77" s="147">
        <v>57.689773559570313</v>
      </c>
      <c r="M77" s="146">
        <v>11017.074715521654</v>
      </c>
      <c r="N77" s="147">
        <v>46.706325531005859</v>
      </c>
      <c r="O77" s="147">
        <v>53.293674468994141</v>
      </c>
      <c r="P77" s="146">
        <v>443.09667263372671</v>
      </c>
      <c r="Q77" s="147">
        <v>31.721017837524414</v>
      </c>
      <c r="R77" s="147">
        <v>68.278984069824219</v>
      </c>
      <c r="S77" s="146">
        <v>93.308462793502159</v>
      </c>
      <c r="T77" s="147">
        <v>30.604368209838867</v>
      </c>
      <c r="U77" s="147">
        <v>69.3956298828125</v>
      </c>
      <c r="V77" s="146">
        <v>118.61036974909139</v>
      </c>
      <c r="W77" s="147">
        <v>52.133171081542969</v>
      </c>
      <c r="X77" s="147">
        <v>47.866828918457031</v>
      </c>
      <c r="Y77" s="146">
        <v>101.18974416751166</v>
      </c>
      <c r="Z77" s="147">
        <v>42.956165313720703</v>
      </c>
      <c r="AA77" s="148">
        <v>57.043834686279297</v>
      </c>
      <c r="AB77" s="35">
        <v>40.939848695383667</v>
      </c>
      <c r="AC77" s="148">
        <v>45.863933563232422</v>
      </c>
      <c r="AD77" s="148">
        <v>54.136066436767578</v>
      </c>
      <c r="AE77" s="35">
        <v>10.250656167979002</v>
      </c>
      <c r="AF77" s="148">
        <v>66.849311828613281</v>
      </c>
      <c r="AG77" s="148">
        <v>33.150684356689453</v>
      </c>
    </row>
    <row r="78" spans="1:33" s="149" customFormat="1" ht="18" customHeight="1" x14ac:dyDescent="0.25">
      <c r="A78" s="145" t="s">
        <v>37</v>
      </c>
      <c r="B78" s="145" t="s">
        <v>26</v>
      </c>
      <c r="C78" s="145" t="s">
        <v>112</v>
      </c>
      <c r="D78" s="146">
        <v>63076.134060390359</v>
      </c>
      <c r="E78" s="147">
        <v>50.421733856201172</v>
      </c>
      <c r="F78" s="147">
        <v>49.578266143798828</v>
      </c>
      <c r="G78" s="146">
        <v>45562.486341027092</v>
      </c>
      <c r="H78" s="147">
        <v>52.856388092041016</v>
      </c>
      <c r="I78" s="147">
        <v>47.143611907958984</v>
      </c>
      <c r="J78" s="146">
        <v>9544.3467006602041</v>
      </c>
      <c r="K78" s="147">
        <v>41.909343719482422</v>
      </c>
      <c r="L78" s="147">
        <v>58.090656280517578</v>
      </c>
      <c r="M78" s="146">
        <v>7316.1399673100268</v>
      </c>
      <c r="N78" s="147">
        <v>46.723850250244141</v>
      </c>
      <c r="O78" s="147">
        <v>53.276149749755859</v>
      </c>
      <c r="P78" s="146">
        <v>295.31424505037592</v>
      </c>
      <c r="Q78" s="147">
        <v>28.908830642700195</v>
      </c>
      <c r="R78" s="147">
        <v>71.091171264648438</v>
      </c>
      <c r="S78" s="146">
        <v>62.638035023142038</v>
      </c>
      <c r="T78" s="147">
        <v>20.65650749206543</v>
      </c>
      <c r="U78" s="147">
        <v>79.343490600585938</v>
      </c>
      <c r="V78" s="146">
        <v>61.90926217003372</v>
      </c>
      <c r="W78" s="147">
        <v>46.421665191650391</v>
      </c>
      <c r="X78" s="147">
        <v>53.578334808349609</v>
      </c>
      <c r="Y78" s="146">
        <v>155.19874317014992</v>
      </c>
      <c r="Z78" s="147">
        <v>84.944442749023438</v>
      </c>
      <c r="AA78" s="148">
        <v>15.055561065673828</v>
      </c>
      <c r="AB78" s="35">
        <v>57.432562063704864</v>
      </c>
      <c r="AC78" s="148">
        <v>52.125099182128906</v>
      </c>
      <c r="AD78" s="148">
        <v>47.874900817871094</v>
      </c>
      <c r="AE78" s="35">
        <v>20.668203916551192</v>
      </c>
      <c r="AF78" s="148">
        <v>68.802696228027344</v>
      </c>
      <c r="AG78" s="148">
        <v>31.197301864624023</v>
      </c>
    </row>
    <row r="79" spans="1:33" s="149" customFormat="1" ht="18" customHeight="1" x14ac:dyDescent="0.25">
      <c r="A79" s="145" t="s">
        <v>37</v>
      </c>
      <c r="B79" s="145" t="s">
        <v>26</v>
      </c>
      <c r="C79" s="145" t="s">
        <v>113</v>
      </c>
      <c r="D79" s="146">
        <v>50443.721364207806</v>
      </c>
      <c r="E79" s="147">
        <v>52.073348999023438</v>
      </c>
      <c r="F79" s="147">
        <v>47.926651000976563</v>
      </c>
      <c r="G79" s="146">
        <v>39297.641904443211</v>
      </c>
      <c r="H79" s="147">
        <v>54.573097229003906</v>
      </c>
      <c r="I79" s="147">
        <v>45.426902770996094</v>
      </c>
      <c r="J79" s="146">
        <v>6588.4118515306754</v>
      </c>
      <c r="K79" s="147">
        <v>40.426788330078125</v>
      </c>
      <c r="L79" s="147">
        <v>59.573211669921875</v>
      </c>
      <c r="M79" s="146">
        <v>4300.0929158076706</v>
      </c>
      <c r="N79" s="147">
        <v>47.789878845214844</v>
      </c>
      <c r="O79" s="147">
        <v>52.210121154785156</v>
      </c>
      <c r="P79" s="146">
        <v>149.07328124456856</v>
      </c>
      <c r="Q79" s="147">
        <v>34.727519989013672</v>
      </c>
      <c r="R79" s="147">
        <v>65.272483825683594</v>
      </c>
      <c r="S79" s="146">
        <v>10.980430948962102</v>
      </c>
      <c r="T79" s="147">
        <v>29.838592529296875</v>
      </c>
      <c r="U79" s="147">
        <v>70.161407470703125</v>
      </c>
      <c r="V79" s="146">
        <v>27.538096928420742</v>
      </c>
      <c r="W79" s="147">
        <v>40.082332611083984</v>
      </c>
      <c r="X79" s="147">
        <v>59.917667388916016</v>
      </c>
      <c r="Y79" s="146">
        <v>54.692988472553139</v>
      </c>
      <c r="Z79" s="147">
        <v>56.069362640380859</v>
      </c>
      <c r="AA79" s="148">
        <v>43.930637359619141</v>
      </c>
      <c r="AB79" s="35">
        <v>5.4606767261088249</v>
      </c>
      <c r="AC79" s="148">
        <v>20</v>
      </c>
      <c r="AD79" s="148">
        <v>80</v>
      </c>
      <c r="AE79" s="35">
        <v>9.8292181069958851</v>
      </c>
      <c r="AF79" s="148">
        <v>55.555557250976563</v>
      </c>
      <c r="AG79" s="148">
        <v>44.444442749023438</v>
      </c>
    </row>
    <row r="80" spans="1:33" s="149" customFormat="1" ht="18" customHeight="1" x14ac:dyDescent="0.25">
      <c r="A80" s="145" t="s">
        <v>37</v>
      </c>
      <c r="B80" s="145" t="s">
        <v>26</v>
      </c>
      <c r="C80" s="145" t="s">
        <v>114</v>
      </c>
      <c r="D80" s="146">
        <v>91442.028757199922</v>
      </c>
      <c r="E80" s="147">
        <v>50.931919097900391</v>
      </c>
      <c r="F80" s="147">
        <v>49.068080902099609</v>
      </c>
      <c r="G80" s="146">
        <v>60987.351433283184</v>
      </c>
      <c r="H80" s="147">
        <v>53.114620208740234</v>
      </c>
      <c r="I80" s="147">
        <v>46.885379791259766</v>
      </c>
      <c r="J80" s="146">
        <v>21313.577474902999</v>
      </c>
      <c r="K80" s="147">
        <v>45.830535888671875</v>
      </c>
      <c r="L80" s="147">
        <v>54.169464111328125</v>
      </c>
      <c r="M80" s="146">
        <v>8123.2686578091316</v>
      </c>
      <c r="N80" s="147">
        <v>49.115455627441406</v>
      </c>
      <c r="O80" s="147">
        <v>50.884544372558594</v>
      </c>
      <c r="P80" s="146">
        <v>395.52283101808473</v>
      </c>
      <c r="Q80" s="147">
        <v>29.617437362670898</v>
      </c>
      <c r="R80" s="147">
        <v>70.382560729980469</v>
      </c>
      <c r="S80" s="146">
        <v>147.22188080066323</v>
      </c>
      <c r="T80" s="147">
        <v>52.641651153564453</v>
      </c>
      <c r="U80" s="147">
        <v>47.358348846435547</v>
      </c>
      <c r="V80" s="146">
        <v>140.92723120321276</v>
      </c>
      <c r="W80" s="147">
        <v>48.766620635986328</v>
      </c>
      <c r="X80" s="147">
        <v>51.233379364013672</v>
      </c>
      <c r="Y80" s="146">
        <v>166.50780419540413</v>
      </c>
      <c r="Z80" s="147">
        <v>57.45440673828125</v>
      </c>
      <c r="AA80" s="148">
        <v>42.54559326171875</v>
      </c>
      <c r="AB80" s="35">
        <v>118.97193315202803</v>
      </c>
      <c r="AC80" s="148">
        <v>32.018592834472656</v>
      </c>
      <c r="AD80" s="148">
        <v>67.981407165527344</v>
      </c>
      <c r="AE80" s="35">
        <v>48.679510828763647</v>
      </c>
      <c r="AF80" s="148">
        <v>51.240932464599609</v>
      </c>
      <c r="AG80" s="148">
        <v>48.759067535400391</v>
      </c>
    </row>
    <row r="81" spans="1:33" s="149" customFormat="1" ht="18" customHeight="1" x14ac:dyDescent="0.25">
      <c r="A81" s="145" t="s">
        <v>37</v>
      </c>
      <c r="B81" s="145" t="s">
        <v>26</v>
      </c>
      <c r="C81" s="145" t="s">
        <v>115</v>
      </c>
      <c r="D81" s="146">
        <v>89278.868191937232</v>
      </c>
      <c r="E81" s="147">
        <v>55.404594421386719</v>
      </c>
      <c r="F81" s="147">
        <v>44.595405578613281</v>
      </c>
      <c r="G81" s="146">
        <v>68523.205767413878</v>
      </c>
      <c r="H81" s="147">
        <v>58.853401184082031</v>
      </c>
      <c r="I81" s="147">
        <v>41.146598815917969</v>
      </c>
      <c r="J81" s="146">
        <v>13624.003076710222</v>
      </c>
      <c r="K81" s="147">
        <v>42.574947357177734</v>
      </c>
      <c r="L81" s="147">
        <v>57.425052642822266</v>
      </c>
      <c r="M81" s="146">
        <v>6938.0684629721509</v>
      </c>
      <c r="N81" s="147">
        <v>46.715095520019531</v>
      </c>
      <c r="O81" s="147">
        <v>53.284904479980469</v>
      </c>
      <c r="P81" s="146">
        <v>110.63196795725651</v>
      </c>
      <c r="Q81" s="147">
        <v>52.947414398193359</v>
      </c>
      <c r="R81" s="147">
        <v>47.052585601806641</v>
      </c>
      <c r="S81" s="146">
        <v>19.952246081447015</v>
      </c>
      <c r="T81" s="147">
        <v>42.516448974609375</v>
      </c>
      <c r="U81" s="147">
        <v>57.483551025390625</v>
      </c>
      <c r="V81" s="146">
        <v>19.217707352780888</v>
      </c>
      <c r="W81" s="147">
        <v>14.886941909790039</v>
      </c>
      <c r="X81" s="147">
        <v>85.113059997558594</v>
      </c>
      <c r="Y81" s="146">
        <v>23.736917525306215</v>
      </c>
      <c r="Z81" s="147">
        <v>74.773513793945313</v>
      </c>
      <c r="AA81" s="148">
        <v>25.22648811340332</v>
      </c>
      <c r="AB81" s="35">
        <v>12.899723811552741</v>
      </c>
      <c r="AC81" s="148">
        <v>44.356433868408203</v>
      </c>
      <c r="AD81" s="148">
        <v>55.643566131591797</v>
      </c>
      <c r="AE81" s="35">
        <v>7.1523221133361732</v>
      </c>
      <c r="AF81" s="148">
        <v>20</v>
      </c>
      <c r="AG81" s="148">
        <v>80</v>
      </c>
    </row>
    <row r="82" spans="1:33" s="149" customFormat="1" ht="18" customHeight="1" x14ac:dyDescent="0.25">
      <c r="A82" s="145" t="s">
        <v>37</v>
      </c>
      <c r="B82" s="145" t="s">
        <v>26</v>
      </c>
      <c r="C82" s="145" t="s">
        <v>116</v>
      </c>
      <c r="D82" s="146">
        <v>85574.352997693946</v>
      </c>
      <c r="E82" s="147">
        <v>45.990859985351563</v>
      </c>
      <c r="F82" s="147">
        <v>54.009140014648438</v>
      </c>
      <c r="G82" s="146">
        <v>61752.961527643572</v>
      </c>
      <c r="H82" s="147">
        <v>47.904121398925781</v>
      </c>
      <c r="I82" s="147">
        <v>52.095878601074219</v>
      </c>
      <c r="J82" s="146">
        <v>15321.877698347687</v>
      </c>
      <c r="K82" s="147">
        <v>37.778041839599609</v>
      </c>
      <c r="L82" s="147">
        <v>62.221958160400391</v>
      </c>
      <c r="M82" s="146">
        <v>7930.7709111276745</v>
      </c>
      <c r="N82" s="147">
        <v>48.562484741210938</v>
      </c>
      <c r="O82" s="147">
        <v>51.437515258789063</v>
      </c>
      <c r="P82" s="146">
        <v>283.23658820610632</v>
      </c>
      <c r="Q82" s="147">
        <v>16.062360763549805</v>
      </c>
      <c r="R82" s="147">
        <v>83.937637329101563</v>
      </c>
      <c r="S82" s="146">
        <v>40.786610339156653</v>
      </c>
      <c r="T82" s="147">
        <v>27.272727966308594</v>
      </c>
      <c r="U82" s="147">
        <v>72.727272033691406</v>
      </c>
      <c r="V82" s="146">
        <v>124.21376785106798</v>
      </c>
      <c r="W82" s="147">
        <v>32.835819244384766</v>
      </c>
      <c r="X82" s="147">
        <v>67.164176940917969</v>
      </c>
      <c r="Y82" s="146">
        <v>74.157473343921183</v>
      </c>
      <c r="Z82" s="147">
        <v>32.5</v>
      </c>
      <c r="AA82" s="148">
        <v>67.5</v>
      </c>
      <c r="AB82" s="35">
        <v>25.955115670372418</v>
      </c>
      <c r="AC82" s="148">
        <v>14.285714149475098</v>
      </c>
      <c r="AD82" s="148">
        <v>85.714286804199219</v>
      </c>
      <c r="AE82" s="35">
        <v>20.39330516957833</v>
      </c>
      <c r="AF82" s="148">
        <v>45.454544067382813</v>
      </c>
      <c r="AG82" s="148">
        <v>54.545455932617188</v>
      </c>
    </row>
    <row r="83" spans="1:33" s="149" customFormat="1" ht="18" customHeight="1" x14ac:dyDescent="0.25">
      <c r="A83" s="145" t="s">
        <v>37</v>
      </c>
      <c r="B83" s="145" t="s">
        <v>26</v>
      </c>
      <c r="C83" s="145" t="s">
        <v>117</v>
      </c>
      <c r="D83" s="146">
        <v>66524.303383189676</v>
      </c>
      <c r="E83" s="147">
        <v>53.617538452148438</v>
      </c>
      <c r="F83" s="147">
        <v>46.382461547851563</v>
      </c>
      <c r="G83" s="146">
        <v>45213.312892715243</v>
      </c>
      <c r="H83" s="147">
        <v>56.992298126220703</v>
      </c>
      <c r="I83" s="147">
        <v>43.007701873779297</v>
      </c>
      <c r="J83" s="146">
        <v>14011.319777209834</v>
      </c>
      <c r="K83" s="147">
        <v>46.108081817626953</v>
      </c>
      <c r="L83" s="147">
        <v>53.891918182373047</v>
      </c>
      <c r="M83" s="146">
        <v>7115.2954041816211</v>
      </c>
      <c r="N83" s="147">
        <v>47.208229064941406</v>
      </c>
      <c r="O83" s="147">
        <v>52.791770935058594</v>
      </c>
      <c r="P83" s="146">
        <v>73.878268555945041</v>
      </c>
      <c r="Q83" s="147">
        <v>41.982704162597656</v>
      </c>
      <c r="R83" s="147">
        <v>58.017295837402344</v>
      </c>
      <c r="S83" s="146">
        <v>11.69598978393107</v>
      </c>
      <c r="T83" s="147">
        <v>44.152458190917969</v>
      </c>
      <c r="U83" s="147">
        <v>55.847541809082031</v>
      </c>
      <c r="V83" s="146">
        <v>15.447652142599928</v>
      </c>
      <c r="W83" s="147">
        <v>17.119243621826172</v>
      </c>
      <c r="X83" s="147">
        <v>82.880752563476563</v>
      </c>
      <c r="Y83" s="146">
        <v>55.154639009461278</v>
      </c>
      <c r="Z83" s="147">
        <v>56.020664215087891</v>
      </c>
      <c r="AA83" s="148">
        <v>43.979335784912109</v>
      </c>
      <c r="AB83" s="35">
        <v>14.155439462159475</v>
      </c>
      <c r="AC83" s="148">
        <v>18.185659408569336</v>
      </c>
      <c r="AD83" s="148">
        <v>81.814338684082031</v>
      </c>
      <c r="AE83" s="35">
        <v>14.043320129636298</v>
      </c>
      <c r="AF83" s="148">
        <v>63.636363983154297</v>
      </c>
      <c r="AG83" s="148">
        <v>36.363636016845703</v>
      </c>
    </row>
    <row r="84" spans="1:33" s="149" customFormat="1" ht="18" customHeight="1" x14ac:dyDescent="0.25">
      <c r="A84" s="145" t="s">
        <v>37</v>
      </c>
      <c r="B84" s="145" t="s">
        <v>26</v>
      </c>
      <c r="C84" s="145" t="s">
        <v>118</v>
      </c>
      <c r="D84" s="146">
        <v>80224.356838587468</v>
      </c>
      <c r="E84" s="147">
        <v>51.557216644287109</v>
      </c>
      <c r="F84" s="147">
        <v>48.442783355712891</v>
      </c>
      <c r="G84" s="146">
        <v>60505.632468993193</v>
      </c>
      <c r="H84" s="147">
        <v>54.377582550048828</v>
      </c>
      <c r="I84" s="147">
        <v>45.622417449951172</v>
      </c>
      <c r="J84" s="146">
        <v>12548.26704133862</v>
      </c>
      <c r="K84" s="147">
        <v>39.519329071044922</v>
      </c>
      <c r="L84" s="147">
        <v>60.480670928955078</v>
      </c>
      <c r="M84" s="146">
        <v>6746.65695330576</v>
      </c>
      <c r="N84" s="147">
        <v>48.018413543701172</v>
      </c>
      <c r="O84" s="147">
        <v>51.981586456298828</v>
      </c>
      <c r="P84" s="146">
        <v>213.25812365660462</v>
      </c>
      <c r="Q84" s="147">
        <v>58.168865203857422</v>
      </c>
      <c r="R84" s="147">
        <v>41.831134796142578</v>
      </c>
      <c r="S84" s="146">
        <v>33.231186285817259</v>
      </c>
      <c r="T84" s="147">
        <v>51.053058624267578</v>
      </c>
      <c r="U84" s="147">
        <v>48.946941375732422</v>
      </c>
      <c r="V84" s="146">
        <v>22.869771375514915</v>
      </c>
      <c r="W84" s="147">
        <v>26.420454025268555</v>
      </c>
      <c r="X84" s="147">
        <v>73.579544067382813</v>
      </c>
      <c r="Y84" s="146">
        <v>131.99136795822432</v>
      </c>
      <c r="Z84" s="147">
        <v>73.9046630859375</v>
      </c>
      <c r="AA84" s="148">
        <v>26.095335006713867</v>
      </c>
      <c r="AB84" s="35">
        <v>11.262886722334361</v>
      </c>
      <c r="AC84" s="148">
        <v>65.442558288574219</v>
      </c>
      <c r="AD84" s="148">
        <v>34.557441711425781</v>
      </c>
      <c r="AE84" s="35">
        <v>11.187038949217767</v>
      </c>
      <c r="AF84" s="148">
        <v>83.479171752929688</v>
      </c>
      <c r="AG84" s="148">
        <v>16.52082633972168</v>
      </c>
    </row>
    <row r="85" spans="1:33" s="149" customFormat="1" ht="18" customHeight="1" x14ac:dyDescent="0.25">
      <c r="A85" s="145" t="s">
        <v>119</v>
      </c>
      <c r="B85" s="145" t="s">
        <v>27</v>
      </c>
      <c r="C85" s="145" t="s">
        <v>120</v>
      </c>
      <c r="D85" s="146">
        <v>203237.18604797914</v>
      </c>
      <c r="E85" s="147">
        <v>28.228261947631836</v>
      </c>
      <c r="F85" s="147">
        <v>71.771736145019531</v>
      </c>
      <c r="G85" s="146">
        <v>53830.79007458705</v>
      </c>
      <c r="H85" s="147">
        <v>9.0475063323974609</v>
      </c>
      <c r="I85" s="147">
        <v>90.952491760253906</v>
      </c>
      <c r="J85" s="146">
        <v>29218.590955092692</v>
      </c>
      <c r="K85" s="147">
        <v>57.016170501708984</v>
      </c>
      <c r="L85" s="147">
        <v>42.983829498291016</v>
      </c>
      <c r="M85" s="146">
        <v>17225.988691890951</v>
      </c>
      <c r="N85" s="147">
        <v>43.949142456054688</v>
      </c>
      <c r="O85" s="147">
        <v>56.050857543945313</v>
      </c>
      <c r="P85" s="146">
        <v>47144.266977201994</v>
      </c>
      <c r="Q85" s="147">
        <v>5.058408260345459</v>
      </c>
      <c r="R85" s="147">
        <v>94.94158935546875</v>
      </c>
      <c r="S85" s="146">
        <v>29657.951321353874</v>
      </c>
      <c r="T85" s="147">
        <v>49.521507263183594</v>
      </c>
      <c r="U85" s="147">
        <v>50.478492736816406</v>
      </c>
      <c r="V85" s="146">
        <v>19354.557238033183</v>
      </c>
      <c r="W85" s="147">
        <v>43.675945281982422</v>
      </c>
      <c r="X85" s="147">
        <v>56.324054718017578</v>
      </c>
      <c r="Y85" s="146">
        <v>3280.1779681275189</v>
      </c>
      <c r="Z85" s="147">
        <v>19.572879791259766</v>
      </c>
      <c r="AA85" s="148">
        <v>80.4271240234375</v>
      </c>
      <c r="AB85" s="35">
        <v>2361.7031635812509</v>
      </c>
      <c r="AC85" s="148">
        <v>64.732620239257813</v>
      </c>
      <c r="AD85" s="148">
        <v>35.267383575439453</v>
      </c>
      <c r="AE85" s="35">
        <v>1163.1596581084386</v>
      </c>
      <c r="AF85" s="148">
        <v>49.354259490966797</v>
      </c>
      <c r="AG85" s="148">
        <v>50.645740509033203</v>
      </c>
    </row>
    <row r="86" spans="1:33" s="149" customFormat="1" ht="18" customHeight="1" x14ac:dyDescent="0.25">
      <c r="A86" s="145" t="s">
        <v>119</v>
      </c>
      <c r="B86" s="145" t="s">
        <v>27</v>
      </c>
      <c r="C86" s="145" t="s">
        <v>121</v>
      </c>
      <c r="D86" s="146">
        <v>56423.464584377194</v>
      </c>
      <c r="E86" s="147">
        <v>29.059814453125</v>
      </c>
      <c r="F86" s="147">
        <v>70.940185546875</v>
      </c>
      <c r="G86" s="146">
        <v>27248.140193938267</v>
      </c>
      <c r="H86" s="147">
        <v>20.301156997680664</v>
      </c>
      <c r="I86" s="147">
        <v>79.698844909667969</v>
      </c>
      <c r="J86" s="146">
        <v>8523.2242579938193</v>
      </c>
      <c r="K86" s="147">
        <v>53.779697418212891</v>
      </c>
      <c r="L86" s="147">
        <v>46.220302581787109</v>
      </c>
      <c r="M86" s="146">
        <v>7586.1911186303241</v>
      </c>
      <c r="N86" s="147">
        <v>43.53619384765625</v>
      </c>
      <c r="O86" s="147">
        <v>56.46380615234375</v>
      </c>
      <c r="P86" s="146">
        <v>5905.4488391071072</v>
      </c>
      <c r="Q86" s="147">
        <v>14.462470054626465</v>
      </c>
      <c r="R86" s="147">
        <v>85.537528991699219</v>
      </c>
      <c r="S86" s="146">
        <v>1859.664748156285</v>
      </c>
      <c r="T86" s="147">
        <v>39.240791320800781</v>
      </c>
      <c r="U86" s="147">
        <v>60.759208679199219</v>
      </c>
      <c r="V86" s="146">
        <v>1492.6386864960809</v>
      </c>
      <c r="W86" s="147">
        <v>40.934055328369141</v>
      </c>
      <c r="X86" s="147">
        <v>59.065944671630859</v>
      </c>
      <c r="Y86" s="146">
        <v>2593.9265510517275</v>
      </c>
      <c r="Z86" s="147">
        <v>9.1021595001220703</v>
      </c>
      <c r="AA86" s="148">
        <v>90.897842407226563</v>
      </c>
      <c r="AB86" s="35">
        <v>937.48168150792219</v>
      </c>
      <c r="AC86" s="148">
        <v>43.955726623535156</v>
      </c>
      <c r="AD86" s="148">
        <v>56.044273376464844</v>
      </c>
      <c r="AE86" s="35">
        <v>276.74850749466168</v>
      </c>
      <c r="AF86" s="148">
        <v>48.912322998046875</v>
      </c>
      <c r="AG86" s="148">
        <v>51.087677001953125</v>
      </c>
    </row>
    <row r="87" spans="1:33" s="149" customFormat="1" ht="18" customHeight="1" x14ac:dyDescent="0.25">
      <c r="A87" s="145" t="s">
        <v>119</v>
      </c>
      <c r="B87" s="145" t="s">
        <v>27</v>
      </c>
      <c r="C87" s="145" t="s">
        <v>122</v>
      </c>
      <c r="D87" s="146">
        <v>190917.27947285518</v>
      </c>
      <c r="E87" s="147">
        <v>31.475223541259766</v>
      </c>
      <c r="F87" s="147">
        <v>68.524772644042969</v>
      </c>
      <c r="G87" s="146">
        <v>48818.771311224467</v>
      </c>
      <c r="H87" s="147">
        <v>22.547704696655273</v>
      </c>
      <c r="I87" s="147">
        <v>77.452293395996094</v>
      </c>
      <c r="J87" s="146">
        <v>21458.746459616887</v>
      </c>
      <c r="K87" s="147">
        <v>45.297817230224609</v>
      </c>
      <c r="L87" s="147">
        <v>54.702182769775391</v>
      </c>
      <c r="M87" s="146">
        <v>16271.036373391591</v>
      </c>
      <c r="N87" s="147">
        <v>52.874866485595703</v>
      </c>
      <c r="O87" s="147">
        <v>47.125133514404297</v>
      </c>
      <c r="P87" s="146">
        <v>45089.631251089741</v>
      </c>
      <c r="Q87" s="147">
        <v>10.532289505004883</v>
      </c>
      <c r="R87" s="147">
        <v>89.46771240234375</v>
      </c>
      <c r="S87" s="146">
        <v>24767.192499760917</v>
      </c>
      <c r="T87" s="147">
        <v>43.906757354736328</v>
      </c>
      <c r="U87" s="147">
        <v>56.093242645263672</v>
      </c>
      <c r="V87" s="146">
        <v>19396.725657803523</v>
      </c>
      <c r="W87" s="147">
        <v>45.767856597900391</v>
      </c>
      <c r="X87" s="147">
        <v>54.232143402099609</v>
      </c>
      <c r="Y87" s="146">
        <v>6872.4793055906166</v>
      </c>
      <c r="Z87" s="147">
        <v>29.023164749145508</v>
      </c>
      <c r="AA87" s="148">
        <v>70.976837158203125</v>
      </c>
      <c r="AB87" s="35">
        <v>5446.5276991489891</v>
      </c>
      <c r="AC87" s="148">
        <v>50.738296508789063</v>
      </c>
      <c r="AD87" s="148">
        <v>49.261703491210938</v>
      </c>
      <c r="AE87" s="35">
        <v>2796.1689152310337</v>
      </c>
      <c r="AF87" s="148">
        <v>53.698638916015625</v>
      </c>
      <c r="AG87" s="148">
        <v>46.301361083984375</v>
      </c>
    </row>
    <row r="88" spans="1:33" s="149" customFormat="1" ht="18" customHeight="1" x14ac:dyDescent="0.25">
      <c r="A88" s="145" t="s">
        <v>119</v>
      </c>
      <c r="B88" s="145" t="s">
        <v>27</v>
      </c>
      <c r="C88" s="145" t="s">
        <v>123</v>
      </c>
      <c r="D88" s="146">
        <v>102633.95310210099</v>
      </c>
      <c r="E88" s="147">
        <v>25.865346908569336</v>
      </c>
      <c r="F88" s="147">
        <v>74.134651184082031</v>
      </c>
      <c r="G88" s="146">
        <v>41116.538136318428</v>
      </c>
      <c r="H88" s="147">
        <v>22.623172760009766</v>
      </c>
      <c r="I88" s="147">
        <v>77.376823425292969</v>
      </c>
      <c r="J88" s="146">
        <v>8200.5389570931347</v>
      </c>
      <c r="K88" s="147">
        <v>30.504722595214844</v>
      </c>
      <c r="L88" s="147">
        <v>69.495277404785156</v>
      </c>
      <c r="M88" s="146">
        <v>9243.095846367165</v>
      </c>
      <c r="N88" s="147">
        <v>45.251811981201172</v>
      </c>
      <c r="O88" s="147">
        <v>54.748188018798828</v>
      </c>
      <c r="P88" s="146">
        <v>26247.06358208707</v>
      </c>
      <c r="Q88" s="147">
        <v>14.071771621704102</v>
      </c>
      <c r="R88" s="147">
        <v>85.928230285644531</v>
      </c>
      <c r="S88" s="146">
        <v>8020.3818913733066</v>
      </c>
      <c r="T88" s="147">
        <v>36.5584716796875</v>
      </c>
      <c r="U88" s="147">
        <v>63.4415283203125</v>
      </c>
      <c r="V88" s="146">
        <v>8238.908561080907</v>
      </c>
      <c r="W88" s="147">
        <v>38.867160797119141</v>
      </c>
      <c r="X88" s="147">
        <v>61.132839202880859</v>
      </c>
      <c r="Y88" s="146">
        <v>888.2921248766412</v>
      </c>
      <c r="Z88" s="147">
        <v>45.269973754882813</v>
      </c>
      <c r="AA88" s="148">
        <v>54.730026245117188</v>
      </c>
      <c r="AB88" s="35">
        <v>302.45710856257836</v>
      </c>
      <c r="AC88" s="148">
        <v>68.963729858398438</v>
      </c>
      <c r="AD88" s="148">
        <v>31.036273956298828</v>
      </c>
      <c r="AE88" s="35">
        <v>376.67689434139686</v>
      </c>
      <c r="AF88" s="148">
        <v>32.39935302734375</v>
      </c>
      <c r="AG88" s="148">
        <v>67.60064697265625</v>
      </c>
    </row>
    <row r="89" spans="1:33" s="149" customFormat="1" ht="18" customHeight="1" x14ac:dyDescent="0.25">
      <c r="A89" s="145" t="s">
        <v>119</v>
      </c>
      <c r="B89" s="145" t="s">
        <v>27</v>
      </c>
      <c r="C89" s="145" t="s">
        <v>124</v>
      </c>
      <c r="D89" s="146">
        <v>265385.70441682969</v>
      </c>
      <c r="E89" s="147">
        <v>32.786651611328125</v>
      </c>
      <c r="F89" s="147">
        <v>67.213348388671875</v>
      </c>
      <c r="G89" s="146">
        <v>94665.368810327549</v>
      </c>
      <c r="H89" s="147">
        <v>21.912212371826172</v>
      </c>
      <c r="I89" s="147">
        <v>78.087783813476563</v>
      </c>
      <c r="J89" s="146">
        <v>60528.135820126758</v>
      </c>
      <c r="K89" s="147">
        <v>50.180942535400391</v>
      </c>
      <c r="L89" s="147">
        <v>49.819057464599609</v>
      </c>
      <c r="M89" s="146">
        <v>33770.026959753071</v>
      </c>
      <c r="N89" s="147">
        <v>46.215690612792969</v>
      </c>
      <c r="O89" s="147">
        <v>53.784309387207031</v>
      </c>
      <c r="P89" s="146">
        <v>30162.327565631902</v>
      </c>
      <c r="Q89" s="147">
        <v>7.3926582336425781</v>
      </c>
      <c r="R89" s="147">
        <v>92.607337951660156</v>
      </c>
      <c r="S89" s="146">
        <v>14984.864473315383</v>
      </c>
      <c r="T89" s="147">
        <v>33.733959197998047</v>
      </c>
      <c r="U89" s="147">
        <v>66.266036987304688</v>
      </c>
      <c r="V89" s="146">
        <v>12812.154702162574</v>
      </c>
      <c r="W89" s="147">
        <v>45.031970977783203</v>
      </c>
      <c r="X89" s="147">
        <v>54.968029022216797</v>
      </c>
      <c r="Y89" s="146">
        <v>8768.7439913811286</v>
      </c>
      <c r="Z89" s="147">
        <v>21.746957778930664</v>
      </c>
      <c r="AA89" s="148">
        <v>78.253044128417969</v>
      </c>
      <c r="AB89" s="35">
        <v>7341.1416854081363</v>
      </c>
      <c r="AC89" s="148">
        <v>56.783111572265625</v>
      </c>
      <c r="AD89" s="148">
        <v>43.216888427734375</v>
      </c>
      <c r="AE89" s="35">
        <v>2352.9404087224971</v>
      </c>
      <c r="AF89" s="148">
        <v>49.187412261962891</v>
      </c>
      <c r="AG89" s="148">
        <v>50.812587738037109</v>
      </c>
    </row>
    <row r="90" spans="1:33" s="149" customFormat="1" ht="18" customHeight="1" x14ac:dyDescent="0.25">
      <c r="A90" s="145" t="s">
        <v>119</v>
      </c>
      <c r="B90" s="145" t="s">
        <v>27</v>
      </c>
      <c r="C90" s="145" t="s">
        <v>125</v>
      </c>
      <c r="D90" s="146">
        <v>99895.975544824658</v>
      </c>
      <c r="E90" s="147">
        <v>28.872730255126953</v>
      </c>
      <c r="F90" s="147">
        <v>71.127265930175781</v>
      </c>
      <c r="G90" s="146">
        <v>44214.098260998479</v>
      </c>
      <c r="H90" s="147">
        <v>21.609928131103516</v>
      </c>
      <c r="I90" s="147">
        <v>78.39007568359375</v>
      </c>
      <c r="J90" s="146">
        <v>11500.050251814091</v>
      </c>
      <c r="K90" s="147">
        <v>47.710117340087891</v>
      </c>
      <c r="L90" s="147">
        <v>52.289882659912109</v>
      </c>
      <c r="M90" s="146">
        <v>13883.652344490069</v>
      </c>
      <c r="N90" s="147">
        <v>41.770561218261719</v>
      </c>
      <c r="O90" s="147">
        <v>58.229438781738281</v>
      </c>
      <c r="P90" s="146">
        <v>16699.896720358713</v>
      </c>
      <c r="Q90" s="147">
        <v>15.107458114624023</v>
      </c>
      <c r="R90" s="147">
        <v>84.892539978027344</v>
      </c>
      <c r="S90" s="146">
        <v>4765.3993019294649</v>
      </c>
      <c r="T90" s="147">
        <v>30.640216827392578</v>
      </c>
      <c r="U90" s="147">
        <v>69.359779357910156</v>
      </c>
      <c r="V90" s="146">
        <v>6226.1650597456992</v>
      </c>
      <c r="W90" s="147">
        <v>44.1094970703125</v>
      </c>
      <c r="X90" s="147">
        <v>55.8905029296875</v>
      </c>
      <c r="Y90" s="146">
        <v>1435.4776924972414</v>
      </c>
      <c r="Z90" s="147">
        <v>39.315578460693359</v>
      </c>
      <c r="AA90" s="148">
        <v>60.684421539306641</v>
      </c>
      <c r="AB90" s="35">
        <v>820.31527508004501</v>
      </c>
      <c r="AC90" s="148">
        <v>72.598892211914063</v>
      </c>
      <c r="AD90" s="148">
        <v>27.401103973388672</v>
      </c>
      <c r="AE90" s="35">
        <v>350.92063791044075</v>
      </c>
      <c r="AF90" s="148">
        <v>32.143947601318359</v>
      </c>
      <c r="AG90" s="148">
        <v>67.856048583984375</v>
      </c>
    </row>
    <row r="91" spans="1:33" s="149" customFormat="1" ht="18" customHeight="1" x14ac:dyDescent="0.25">
      <c r="A91" s="145" t="s">
        <v>119</v>
      </c>
      <c r="B91" s="145" t="s">
        <v>27</v>
      </c>
      <c r="C91" s="145" t="s">
        <v>126</v>
      </c>
      <c r="D91" s="146">
        <v>61861.781880696515</v>
      </c>
      <c r="E91" s="147">
        <v>27.576801300048828</v>
      </c>
      <c r="F91" s="147">
        <v>72.423194885253906</v>
      </c>
      <c r="G91" s="146">
        <v>28467.819260050634</v>
      </c>
      <c r="H91" s="147">
        <v>19.722616195678711</v>
      </c>
      <c r="I91" s="147">
        <v>80.277381896972656</v>
      </c>
      <c r="J91" s="146">
        <v>7813.5931043361934</v>
      </c>
      <c r="K91" s="147">
        <v>43.758987426757813</v>
      </c>
      <c r="L91" s="147">
        <v>56.241012573242188</v>
      </c>
      <c r="M91" s="146">
        <v>8099.7576354735374</v>
      </c>
      <c r="N91" s="147">
        <v>45.331443786621094</v>
      </c>
      <c r="O91" s="147">
        <v>54.668556213378906</v>
      </c>
      <c r="P91" s="146">
        <v>9626.2377161332261</v>
      </c>
      <c r="Q91" s="147">
        <v>11.979100227355957</v>
      </c>
      <c r="R91" s="147">
        <v>88.020896911621094</v>
      </c>
      <c r="S91" s="146">
        <v>3286.6410264209321</v>
      </c>
      <c r="T91" s="147">
        <v>39.576442718505859</v>
      </c>
      <c r="U91" s="147">
        <v>60.423557281494141</v>
      </c>
      <c r="V91" s="146">
        <v>3896.1485774045564</v>
      </c>
      <c r="W91" s="147">
        <v>43.788516998291016</v>
      </c>
      <c r="X91" s="147">
        <v>56.211483001708984</v>
      </c>
      <c r="Y91" s="146">
        <v>397.54266514960352</v>
      </c>
      <c r="Z91" s="147">
        <v>16.288034439086914</v>
      </c>
      <c r="AA91" s="148">
        <v>83.711967468261719</v>
      </c>
      <c r="AB91" s="35">
        <v>227.44249053713048</v>
      </c>
      <c r="AC91" s="148">
        <v>45.605583190917969</v>
      </c>
      <c r="AD91" s="148">
        <v>54.394416809082031</v>
      </c>
      <c r="AE91" s="35">
        <v>46.599405191059844</v>
      </c>
      <c r="AF91" s="148">
        <v>54.935047149658203</v>
      </c>
      <c r="AG91" s="148">
        <v>45.064952850341797</v>
      </c>
    </row>
    <row r="92" spans="1:33" s="149" customFormat="1" ht="18" customHeight="1" x14ac:dyDescent="0.25">
      <c r="A92" s="145" t="s">
        <v>119</v>
      </c>
      <c r="B92" s="145" t="s">
        <v>27</v>
      </c>
      <c r="C92" s="145" t="s">
        <v>127</v>
      </c>
      <c r="D92" s="146">
        <v>194163.44423116301</v>
      </c>
      <c r="E92" s="147">
        <v>40.233127593994141</v>
      </c>
      <c r="F92" s="147">
        <v>59.766872406005859</v>
      </c>
      <c r="G92" s="146">
        <v>21695.546763947943</v>
      </c>
      <c r="H92" s="147">
        <v>16.946878433227539</v>
      </c>
      <c r="I92" s="147">
        <v>83.053123474121094</v>
      </c>
      <c r="J92" s="146">
        <v>8555.8884580902159</v>
      </c>
      <c r="K92" s="147">
        <v>41.258056640625</v>
      </c>
      <c r="L92" s="147">
        <v>58.741943359375</v>
      </c>
      <c r="M92" s="146">
        <v>9357.326850513864</v>
      </c>
      <c r="N92" s="147">
        <v>46.695804595947266</v>
      </c>
      <c r="O92" s="147">
        <v>53.304195404052734</v>
      </c>
      <c r="P92" s="146">
        <v>42178.499401711444</v>
      </c>
      <c r="Q92" s="147">
        <v>7.5019216537475586</v>
      </c>
      <c r="R92" s="147">
        <v>92.498077392578125</v>
      </c>
      <c r="S92" s="146">
        <v>23105.55097960258</v>
      </c>
      <c r="T92" s="147">
        <v>45.538444519042969</v>
      </c>
      <c r="U92" s="147">
        <v>54.461555480957031</v>
      </c>
      <c r="V92" s="146">
        <v>18695.965222197196</v>
      </c>
      <c r="W92" s="147">
        <v>47.028961181640625</v>
      </c>
      <c r="X92" s="147">
        <v>52.971038818359375</v>
      </c>
      <c r="Y92" s="146">
        <v>68026.587152815133</v>
      </c>
      <c r="Z92" s="147">
        <v>62.768768310546875</v>
      </c>
      <c r="AA92" s="148">
        <v>37.231231689453125</v>
      </c>
      <c r="AB92" s="35">
        <v>2032.8495043019427</v>
      </c>
      <c r="AC92" s="148">
        <v>54.551734924316406</v>
      </c>
      <c r="AD92" s="148">
        <v>45.448265075683594</v>
      </c>
      <c r="AE92" s="35">
        <v>515.22989798211472</v>
      </c>
      <c r="AF92" s="148">
        <v>49.454669952392578</v>
      </c>
      <c r="AG92" s="148">
        <v>50.545330047607422</v>
      </c>
    </row>
    <row r="93" spans="1:33" s="149" customFormat="1" ht="18" customHeight="1" x14ac:dyDescent="0.25">
      <c r="A93" s="145" t="s">
        <v>119</v>
      </c>
      <c r="B93" s="145" t="s">
        <v>27</v>
      </c>
      <c r="C93" s="145" t="s">
        <v>128</v>
      </c>
      <c r="D93" s="146">
        <v>84351.39832508273</v>
      </c>
      <c r="E93" s="147">
        <v>26.680252075195313</v>
      </c>
      <c r="F93" s="147">
        <v>73.319747924804688</v>
      </c>
      <c r="G93" s="146">
        <v>37580.604038300058</v>
      </c>
      <c r="H93" s="147">
        <v>22.749202728271484</v>
      </c>
      <c r="I93" s="147">
        <v>77.25079345703125</v>
      </c>
      <c r="J93" s="146">
        <v>12738.996166180461</v>
      </c>
      <c r="K93" s="147">
        <v>28.186767578125</v>
      </c>
      <c r="L93" s="147">
        <v>71.813232421875</v>
      </c>
      <c r="M93" s="146">
        <v>9446.7474016548076</v>
      </c>
      <c r="N93" s="147">
        <v>43.505527496337891</v>
      </c>
      <c r="O93" s="147">
        <v>56.494472503662109</v>
      </c>
      <c r="P93" s="146">
        <v>13663.247860803278</v>
      </c>
      <c r="Q93" s="147">
        <v>13.153775215148926</v>
      </c>
      <c r="R93" s="147">
        <v>86.846221923828125</v>
      </c>
      <c r="S93" s="146">
        <v>4340.3835952555091</v>
      </c>
      <c r="T93" s="147">
        <v>26.57916259765625</v>
      </c>
      <c r="U93" s="147">
        <v>73.42083740234375</v>
      </c>
      <c r="V93" s="146">
        <v>3795.1019285200287</v>
      </c>
      <c r="W93" s="147">
        <v>39.969314575195313</v>
      </c>
      <c r="X93" s="147">
        <v>60.030685424804688</v>
      </c>
      <c r="Y93" s="146">
        <v>1996.3501295600129</v>
      </c>
      <c r="Z93" s="147">
        <v>61.968315124511719</v>
      </c>
      <c r="AA93" s="148">
        <v>38.031684875488281</v>
      </c>
      <c r="AB93" s="35">
        <v>608.91205893905567</v>
      </c>
      <c r="AC93" s="148">
        <v>73.883796691894531</v>
      </c>
      <c r="AD93" s="148">
        <v>26.116203308105469</v>
      </c>
      <c r="AE93" s="35">
        <v>181.05514586951131</v>
      </c>
      <c r="AF93" s="148">
        <v>55.5474853515625</v>
      </c>
      <c r="AG93" s="148">
        <v>44.4525146484375</v>
      </c>
    </row>
    <row r="94" spans="1:33" s="149" customFormat="1" ht="18" customHeight="1" x14ac:dyDescent="0.25">
      <c r="A94" s="145" t="s">
        <v>119</v>
      </c>
      <c r="B94" s="145" t="s">
        <v>27</v>
      </c>
      <c r="C94" s="145" t="s">
        <v>129</v>
      </c>
      <c r="D94" s="146">
        <v>33363.921275865192</v>
      </c>
      <c r="E94" s="147">
        <v>26.349822998046875</v>
      </c>
      <c r="F94" s="147">
        <v>73.650177001953125</v>
      </c>
      <c r="G94" s="146">
        <v>18704.914179007275</v>
      </c>
      <c r="H94" s="147">
        <v>19.215276718139648</v>
      </c>
      <c r="I94" s="147">
        <v>80.784721374511719</v>
      </c>
      <c r="J94" s="146">
        <v>4724.6900416211274</v>
      </c>
      <c r="K94" s="147">
        <v>41.4644775390625</v>
      </c>
      <c r="L94" s="147">
        <v>58.5355224609375</v>
      </c>
      <c r="M94" s="146">
        <v>5866.72841745598</v>
      </c>
      <c r="N94" s="147">
        <v>38.964183807373047</v>
      </c>
      <c r="O94" s="147">
        <v>61.035816192626953</v>
      </c>
      <c r="P94" s="146">
        <v>2048.9714078324223</v>
      </c>
      <c r="Q94" s="147">
        <v>12.331321716308594</v>
      </c>
      <c r="R94" s="147">
        <v>87.668678283691406</v>
      </c>
      <c r="S94" s="146">
        <v>1141.1797003642985</v>
      </c>
      <c r="T94" s="147">
        <v>21.354402542114258</v>
      </c>
      <c r="U94" s="147">
        <v>78.645599365234375</v>
      </c>
      <c r="V94" s="146">
        <v>687.41264795081952</v>
      </c>
      <c r="W94" s="147">
        <v>47.654735565185547</v>
      </c>
      <c r="X94" s="147">
        <v>52.345264434814453</v>
      </c>
      <c r="Y94" s="146">
        <v>175.59913372799031</v>
      </c>
      <c r="Z94" s="147">
        <v>64.79217529296875</v>
      </c>
      <c r="AA94" s="148">
        <v>35.20782470703125</v>
      </c>
      <c r="AB94" s="35">
        <v>14.425747905282329</v>
      </c>
      <c r="AC94" s="148">
        <v>100</v>
      </c>
      <c r="AD94" s="148">
        <v>0</v>
      </c>
      <c r="AE94" s="35">
        <v>0</v>
      </c>
      <c r="AF94" s="148">
        <v>0</v>
      </c>
      <c r="AG94" s="148">
        <v>0</v>
      </c>
    </row>
    <row r="95" spans="1:33" s="149" customFormat="1" ht="18" customHeight="1" x14ac:dyDescent="0.25">
      <c r="A95" s="145" t="s">
        <v>119</v>
      </c>
      <c r="B95" s="145" t="s">
        <v>27</v>
      </c>
      <c r="C95" s="145" t="s">
        <v>130</v>
      </c>
      <c r="D95" s="146">
        <v>228608.89010186441</v>
      </c>
      <c r="E95" s="147">
        <v>25.014871597290039</v>
      </c>
      <c r="F95" s="147">
        <v>74.985130310058594</v>
      </c>
      <c r="G95" s="146">
        <v>45910.895678481291</v>
      </c>
      <c r="H95" s="147">
        <v>11.863515853881836</v>
      </c>
      <c r="I95" s="147">
        <v>88.136482238769531</v>
      </c>
      <c r="J95" s="146">
        <v>25982.981532607228</v>
      </c>
      <c r="K95" s="147">
        <v>43.902107238769531</v>
      </c>
      <c r="L95" s="147">
        <v>56.097892761230469</v>
      </c>
      <c r="M95" s="146">
        <v>16630.763254036745</v>
      </c>
      <c r="N95" s="147">
        <v>46.486995697021484</v>
      </c>
      <c r="O95" s="147">
        <v>53.513004302978516</v>
      </c>
      <c r="P95" s="146">
        <v>60965.874950270911</v>
      </c>
      <c r="Q95" s="147">
        <v>5.6293625831604004</v>
      </c>
      <c r="R95" s="147">
        <v>94.370635986328125</v>
      </c>
      <c r="S95" s="146">
        <v>37181.413739946031</v>
      </c>
      <c r="T95" s="147">
        <v>33.397056579589844</v>
      </c>
      <c r="U95" s="147">
        <v>66.602943420410156</v>
      </c>
      <c r="V95" s="146">
        <v>28050.214374693809</v>
      </c>
      <c r="W95" s="147">
        <v>44.948581695556641</v>
      </c>
      <c r="X95" s="147">
        <v>55.051418304443359</v>
      </c>
      <c r="Y95" s="146">
        <v>6807.9690009480364</v>
      </c>
      <c r="Z95" s="147">
        <v>13.163548469543457</v>
      </c>
      <c r="AA95" s="148">
        <v>86.836448669433594</v>
      </c>
      <c r="AB95" s="35">
        <v>4190.1362524376182</v>
      </c>
      <c r="AC95" s="148">
        <v>48.037883758544922</v>
      </c>
      <c r="AD95" s="148">
        <v>51.962116241455078</v>
      </c>
      <c r="AE95" s="35">
        <v>2888.6413184395228</v>
      </c>
      <c r="AF95" s="148">
        <v>42.742259979248047</v>
      </c>
      <c r="AG95" s="148">
        <v>57.257740020751953</v>
      </c>
    </row>
    <row r="96" spans="1:33" s="149" customFormat="1" ht="18" customHeight="1" x14ac:dyDescent="0.25">
      <c r="A96" s="145" t="s">
        <v>119</v>
      </c>
      <c r="B96" s="145" t="s">
        <v>27</v>
      </c>
      <c r="C96" s="145" t="s">
        <v>131</v>
      </c>
      <c r="D96" s="146">
        <v>73297.232189413102</v>
      </c>
      <c r="E96" s="147">
        <v>32.725364685058594</v>
      </c>
      <c r="F96" s="147">
        <v>67.274635314941406</v>
      </c>
      <c r="G96" s="146">
        <v>26515.018076038243</v>
      </c>
      <c r="H96" s="147">
        <v>22.578046798706055</v>
      </c>
      <c r="I96" s="147">
        <v>77.421951293945313</v>
      </c>
      <c r="J96" s="146">
        <v>8590.8816893142066</v>
      </c>
      <c r="K96" s="147">
        <v>49.666538238525391</v>
      </c>
      <c r="L96" s="147">
        <v>50.333461761474609</v>
      </c>
      <c r="M96" s="146">
        <v>9182.2033040056394</v>
      </c>
      <c r="N96" s="147">
        <v>42.482063293457031</v>
      </c>
      <c r="O96" s="147">
        <v>57.517936706542969</v>
      </c>
      <c r="P96" s="146">
        <v>11195.983185246858</v>
      </c>
      <c r="Q96" s="147">
        <v>12.657411575317383</v>
      </c>
      <c r="R96" s="147">
        <v>87.34259033203125</v>
      </c>
      <c r="S96" s="146">
        <v>3658.9208927461364</v>
      </c>
      <c r="T96" s="147">
        <v>37.103969573974609</v>
      </c>
      <c r="U96" s="147">
        <v>62.896030426025391</v>
      </c>
      <c r="V96" s="146">
        <v>4955.7377273677976</v>
      </c>
      <c r="W96" s="147">
        <v>45.472293853759766</v>
      </c>
      <c r="X96" s="147">
        <v>54.527706146240234</v>
      </c>
      <c r="Y96" s="146">
        <v>6020.7965986094514</v>
      </c>
      <c r="Z96" s="147">
        <v>49.255294799804688</v>
      </c>
      <c r="AA96" s="148">
        <v>50.744705200195313</v>
      </c>
      <c r="AB96" s="35">
        <v>2070.6615813810408</v>
      </c>
      <c r="AC96" s="148">
        <v>62.011867523193359</v>
      </c>
      <c r="AD96" s="148">
        <v>37.988132476806641</v>
      </c>
      <c r="AE96" s="35">
        <v>1107.029134703932</v>
      </c>
      <c r="AF96" s="148">
        <v>50.116058349609375</v>
      </c>
      <c r="AG96" s="148">
        <v>49.883941650390625</v>
      </c>
    </row>
    <row r="97" spans="1:33" s="149" customFormat="1" ht="18" customHeight="1" x14ac:dyDescent="0.25">
      <c r="A97" s="145" t="s">
        <v>119</v>
      </c>
      <c r="B97" s="145" t="s">
        <v>28</v>
      </c>
      <c r="C97" s="145" t="s">
        <v>132</v>
      </c>
      <c r="D97" s="146">
        <v>11430.128566613803</v>
      </c>
      <c r="E97" s="147">
        <v>31.266389846801758</v>
      </c>
      <c r="F97" s="147">
        <v>68.733612060546875</v>
      </c>
      <c r="G97" s="146">
        <v>3692.7794007731968</v>
      </c>
      <c r="H97" s="147">
        <v>17.500270843505859</v>
      </c>
      <c r="I97" s="147">
        <v>82.499725341796875</v>
      </c>
      <c r="J97" s="146">
        <v>1310.6629812648689</v>
      </c>
      <c r="K97" s="147">
        <v>53.299457550048828</v>
      </c>
      <c r="L97" s="147">
        <v>46.700542449951172</v>
      </c>
      <c r="M97" s="146">
        <v>1143.7041712926248</v>
      </c>
      <c r="N97" s="147">
        <v>42.479885101318359</v>
      </c>
      <c r="O97" s="147">
        <v>57.520114898681641</v>
      </c>
      <c r="P97" s="146">
        <v>2485.3260088719267</v>
      </c>
      <c r="Q97" s="147">
        <v>14.36214542388916</v>
      </c>
      <c r="R97" s="147">
        <v>85.637855529785156</v>
      </c>
      <c r="S97" s="146">
        <v>1258.0477384020617</v>
      </c>
      <c r="T97" s="147">
        <v>49.520618438720703</v>
      </c>
      <c r="U97" s="147">
        <v>50.479381561279297</v>
      </c>
      <c r="V97" s="146">
        <v>1181.8768009020616</v>
      </c>
      <c r="W97" s="147">
        <v>47.826908111572266</v>
      </c>
      <c r="X97" s="147">
        <v>52.173091888427734</v>
      </c>
      <c r="Y97" s="146">
        <v>191.77404589611413</v>
      </c>
      <c r="Z97" s="147">
        <v>57.635704040527344</v>
      </c>
      <c r="AA97" s="148">
        <v>42.364295959472656</v>
      </c>
      <c r="AB97" s="35">
        <v>95.725090701823916</v>
      </c>
      <c r="AC97" s="148">
        <v>69.840499877929688</v>
      </c>
      <c r="AD97" s="148">
        <v>30.15949821472168</v>
      </c>
      <c r="AE97" s="35">
        <v>70.232328509119725</v>
      </c>
      <c r="AF97" s="148">
        <v>29.249011993408203</v>
      </c>
      <c r="AG97" s="148">
        <v>70.750991821289063</v>
      </c>
    </row>
    <row r="98" spans="1:33" s="149" customFormat="1" ht="18" customHeight="1" x14ac:dyDescent="0.25">
      <c r="A98" s="145" t="s">
        <v>119</v>
      </c>
      <c r="B98" s="145" t="s">
        <v>28</v>
      </c>
      <c r="C98" s="145" t="s">
        <v>133</v>
      </c>
      <c r="D98" s="146">
        <v>6653.9795460484729</v>
      </c>
      <c r="E98" s="147">
        <v>31.315374374389648</v>
      </c>
      <c r="F98" s="147">
        <v>68.684623718261719</v>
      </c>
      <c r="G98" s="146">
        <v>3167.5524897169425</v>
      </c>
      <c r="H98" s="147">
        <v>34.086700439453125</v>
      </c>
      <c r="I98" s="147">
        <v>65.913299560546875</v>
      </c>
      <c r="J98" s="146">
        <v>719.81780443496109</v>
      </c>
      <c r="K98" s="147">
        <v>37.266193389892578</v>
      </c>
      <c r="L98" s="147">
        <v>62.733806610107422</v>
      </c>
      <c r="M98" s="146">
        <v>608.02243548441652</v>
      </c>
      <c r="N98" s="147">
        <v>36.518402099609375</v>
      </c>
      <c r="O98" s="147">
        <v>63.481597900390625</v>
      </c>
      <c r="P98" s="146">
        <v>1551.2318455196535</v>
      </c>
      <c r="Q98" s="147">
        <v>16.030523300170898</v>
      </c>
      <c r="R98" s="147">
        <v>83.969474792480469</v>
      </c>
      <c r="S98" s="146">
        <v>185.39463137878042</v>
      </c>
      <c r="T98" s="147">
        <v>54.229393005371094</v>
      </c>
      <c r="U98" s="147">
        <v>45.770606994628906</v>
      </c>
      <c r="V98" s="146">
        <v>366.36609236721728</v>
      </c>
      <c r="W98" s="147">
        <v>33.521400451660156</v>
      </c>
      <c r="X98" s="147">
        <v>66.478599548339844</v>
      </c>
      <c r="Y98" s="146">
        <v>55.594247146501928</v>
      </c>
      <c r="Z98" s="147">
        <v>75</v>
      </c>
      <c r="AA98" s="148">
        <v>25</v>
      </c>
      <c r="AB98" s="35">
        <v>0</v>
      </c>
      <c r="AC98" s="148">
        <v>0</v>
      </c>
      <c r="AD98" s="148">
        <v>0</v>
      </c>
      <c r="AE98" s="35">
        <v>0</v>
      </c>
      <c r="AF98" s="148">
        <v>0</v>
      </c>
      <c r="AG98" s="148">
        <v>0</v>
      </c>
    </row>
    <row r="99" spans="1:33" s="149" customFormat="1" ht="18" customHeight="1" x14ac:dyDescent="0.25">
      <c r="A99" s="145" t="s">
        <v>119</v>
      </c>
      <c r="B99" s="145" t="s">
        <v>28</v>
      </c>
      <c r="C99" s="145" t="s">
        <v>134</v>
      </c>
      <c r="D99" s="146">
        <v>48389.251651533057</v>
      </c>
      <c r="E99" s="147">
        <v>27.688663482666016</v>
      </c>
      <c r="F99" s="147">
        <v>72.311332702636719</v>
      </c>
      <c r="G99" s="146">
        <v>22917.027476605377</v>
      </c>
      <c r="H99" s="147">
        <v>18.184673309326172</v>
      </c>
      <c r="I99" s="147">
        <v>81.815322875976563</v>
      </c>
      <c r="J99" s="146">
        <v>7315.1717285424775</v>
      </c>
      <c r="K99" s="147">
        <v>44.751251220703125</v>
      </c>
      <c r="L99" s="147">
        <v>55.248748779296875</v>
      </c>
      <c r="M99" s="146">
        <v>7249.0457691347028</v>
      </c>
      <c r="N99" s="147">
        <v>42.5784912109375</v>
      </c>
      <c r="O99" s="147">
        <v>57.4215087890625</v>
      </c>
      <c r="P99" s="146">
        <v>5790.625242328274</v>
      </c>
      <c r="Q99" s="147">
        <v>12.514446258544922</v>
      </c>
      <c r="R99" s="147">
        <v>87.485557556152344</v>
      </c>
      <c r="S99" s="146">
        <v>1816.8755597447441</v>
      </c>
      <c r="T99" s="147">
        <v>31.525762557983398</v>
      </c>
      <c r="U99" s="147">
        <v>68.474235534667969</v>
      </c>
      <c r="V99" s="146">
        <v>1735.7692956518702</v>
      </c>
      <c r="W99" s="147">
        <v>49.739673614501953</v>
      </c>
      <c r="X99" s="147">
        <v>50.260326385498047</v>
      </c>
      <c r="Y99" s="146">
        <v>567.44305262346245</v>
      </c>
      <c r="Z99" s="147">
        <v>41.299949645996094</v>
      </c>
      <c r="AA99" s="148">
        <v>58.700050354003906</v>
      </c>
      <c r="AB99" s="35">
        <v>427.47594142946878</v>
      </c>
      <c r="AC99" s="148">
        <v>74.849449157714844</v>
      </c>
      <c r="AD99" s="148">
        <v>25.150552749633789</v>
      </c>
      <c r="AE99" s="35">
        <v>569.81758547275911</v>
      </c>
      <c r="AF99" s="148">
        <v>27.316446304321289</v>
      </c>
      <c r="AG99" s="148">
        <v>72.683555603027344</v>
      </c>
    </row>
    <row r="100" spans="1:33" s="149" customFormat="1" ht="18" customHeight="1" x14ac:dyDescent="0.25">
      <c r="A100" s="145" t="s">
        <v>119</v>
      </c>
      <c r="B100" s="145" t="s">
        <v>28</v>
      </c>
      <c r="C100" s="145" t="s">
        <v>135</v>
      </c>
      <c r="D100" s="146">
        <v>39897.07753788407</v>
      </c>
      <c r="E100" s="147">
        <v>25.12782096862793</v>
      </c>
      <c r="F100" s="147">
        <v>74.872177124023438</v>
      </c>
      <c r="G100" s="146">
        <v>24354.426336994176</v>
      </c>
      <c r="H100" s="147">
        <v>20.599079132080078</v>
      </c>
      <c r="I100" s="147">
        <v>79.400924682617188</v>
      </c>
      <c r="J100" s="146">
        <v>3621.1453262894502</v>
      </c>
      <c r="K100" s="147">
        <v>33.315166473388672</v>
      </c>
      <c r="L100" s="147">
        <v>66.684829711914063</v>
      </c>
      <c r="M100" s="146">
        <v>5085.579159460588</v>
      </c>
      <c r="N100" s="147">
        <v>43.241687774658203</v>
      </c>
      <c r="O100" s="147">
        <v>56.758312225341797</v>
      </c>
      <c r="P100" s="146">
        <v>4688.3435676352037</v>
      </c>
      <c r="Q100" s="147">
        <v>15.244050025939941</v>
      </c>
      <c r="R100" s="147">
        <v>84.755950927734375</v>
      </c>
      <c r="S100" s="146">
        <v>892.52263533991345</v>
      </c>
      <c r="T100" s="147">
        <v>45.108264923095703</v>
      </c>
      <c r="U100" s="147">
        <v>54.891735076904297</v>
      </c>
      <c r="V100" s="146">
        <v>910.99576060058382</v>
      </c>
      <c r="W100" s="147">
        <v>36.000598907470703</v>
      </c>
      <c r="X100" s="147">
        <v>63.999401092529297</v>
      </c>
      <c r="Y100" s="146">
        <v>286.40026970665923</v>
      </c>
      <c r="Z100" s="147">
        <v>43.76629638671875</v>
      </c>
      <c r="AA100" s="148">
        <v>56.23370361328125</v>
      </c>
      <c r="AB100" s="35">
        <v>30.457579313221188</v>
      </c>
      <c r="AC100" s="148">
        <v>60.600940704345703</v>
      </c>
      <c r="AD100" s="148">
        <v>39.399059295654297</v>
      </c>
      <c r="AE100" s="35">
        <v>27.206902544140139</v>
      </c>
      <c r="AF100" s="148">
        <v>51.218540191650391</v>
      </c>
      <c r="AG100" s="148">
        <v>48.781459808349609</v>
      </c>
    </row>
    <row r="101" spans="1:33" s="149" customFormat="1" ht="18" customHeight="1" x14ac:dyDescent="0.25">
      <c r="A101" s="145" t="s">
        <v>119</v>
      </c>
      <c r="B101" s="145" t="s">
        <v>28</v>
      </c>
      <c r="C101" s="145" t="s">
        <v>136</v>
      </c>
      <c r="D101" s="146">
        <v>141324.73843689053</v>
      </c>
      <c r="E101" s="147">
        <v>29.583827972412109</v>
      </c>
      <c r="F101" s="147">
        <v>70.416168212890625</v>
      </c>
      <c r="G101" s="146">
        <v>62265.930715276816</v>
      </c>
      <c r="H101" s="147">
        <v>18.667806625366211</v>
      </c>
      <c r="I101" s="147">
        <v>81.332191467285156</v>
      </c>
      <c r="J101" s="146">
        <v>26726.932348837152</v>
      </c>
      <c r="K101" s="147">
        <v>50.983272552490234</v>
      </c>
      <c r="L101" s="147">
        <v>49.016727447509766</v>
      </c>
      <c r="M101" s="146">
        <v>17061.737058001661</v>
      </c>
      <c r="N101" s="147">
        <v>42.649147033691406</v>
      </c>
      <c r="O101" s="147">
        <v>57.350852966308594</v>
      </c>
      <c r="P101" s="146">
        <v>19375.303223096038</v>
      </c>
      <c r="Q101" s="147">
        <v>12.910743713378906</v>
      </c>
      <c r="R101" s="147">
        <v>87.089256286621094</v>
      </c>
      <c r="S101" s="146">
        <v>6707.2818795460762</v>
      </c>
      <c r="T101" s="147">
        <v>41.208232879638672</v>
      </c>
      <c r="U101" s="147">
        <v>58.791767120361328</v>
      </c>
      <c r="V101" s="146">
        <v>6596.5303619755014</v>
      </c>
      <c r="W101" s="147">
        <v>46.406623840332031</v>
      </c>
      <c r="X101" s="147">
        <v>53.593376159667969</v>
      </c>
      <c r="Y101" s="146">
        <v>1916.559307132751</v>
      </c>
      <c r="Z101" s="147">
        <v>26.236637115478516</v>
      </c>
      <c r="AA101" s="148">
        <v>73.76336669921875</v>
      </c>
      <c r="AB101" s="35">
        <v>482.65946737001423</v>
      </c>
      <c r="AC101" s="148">
        <v>71.811485290527344</v>
      </c>
      <c r="AD101" s="148">
        <v>28.188516616821289</v>
      </c>
      <c r="AE101" s="35">
        <v>191.80407565491799</v>
      </c>
      <c r="AF101" s="148">
        <v>55.532657623291016</v>
      </c>
      <c r="AG101" s="148">
        <v>44.467342376708984</v>
      </c>
    </row>
    <row r="102" spans="1:33" s="149" customFormat="1" ht="18" customHeight="1" x14ac:dyDescent="0.25">
      <c r="A102" s="145" t="s">
        <v>119</v>
      </c>
      <c r="B102" s="145" t="s">
        <v>28</v>
      </c>
      <c r="C102" s="145" t="s">
        <v>137</v>
      </c>
      <c r="D102" s="146">
        <v>234519.94615298772</v>
      </c>
      <c r="E102" s="147">
        <v>24.376256942749023</v>
      </c>
      <c r="F102" s="147">
        <v>75.623741149902344</v>
      </c>
      <c r="G102" s="146">
        <v>37430.406949171593</v>
      </c>
      <c r="H102" s="147">
        <v>9.6661376953125</v>
      </c>
      <c r="I102" s="147">
        <v>90.3338623046875</v>
      </c>
      <c r="J102" s="146">
        <v>20410.327126491276</v>
      </c>
      <c r="K102" s="147">
        <v>39.613182067871094</v>
      </c>
      <c r="L102" s="147">
        <v>60.386817932128906</v>
      </c>
      <c r="M102" s="146">
        <v>15301.081256383637</v>
      </c>
      <c r="N102" s="147">
        <v>38.518871307373047</v>
      </c>
      <c r="O102" s="147">
        <v>61.481128692626953</v>
      </c>
      <c r="P102" s="146">
        <v>73513.934902560286</v>
      </c>
      <c r="Q102" s="147">
        <v>6.2191677093505859</v>
      </c>
      <c r="R102" s="147">
        <v>93.780830383300781</v>
      </c>
      <c r="S102" s="146">
        <v>38496.897755507402</v>
      </c>
      <c r="T102" s="147">
        <v>40.142379760742188</v>
      </c>
      <c r="U102" s="147">
        <v>59.857620239257813</v>
      </c>
      <c r="V102" s="146">
        <v>34777.442329197445</v>
      </c>
      <c r="W102" s="147">
        <v>42.198825836181641</v>
      </c>
      <c r="X102" s="147">
        <v>57.801174163818359</v>
      </c>
      <c r="Y102" s="146">
        <v>6469.2826098944952</v>
      </c>
      <c r="Z102" s="147">
        <v>12.568386077880859</v>
      </c>
      <c r="AA102" s="148">
        <v>87.431610107421875</v>
      </c>
      <c r="AB102" s="35">
        <v>5014.699121868437</v>
      </c>
      <c r="AC102" s="148">
        <v>50.904205322265625</v>
      </c>
      <c r="AD102" s="148">
        <v>49.095794677734375</v>
      </c>
      <c r="AE102" s="35">
        <v>3105.8741019122745</v>
      </c>
      <c r="AF102" s="148">
        <v>48.396987915039063</v>
      </c>
      <c r="AG102" s="148">
        <v>51.603012084960938</v>
      </c>
    </row>
    <row r="103" spans="1:33" s="149" customFormat="1" ht="18" customHeight="1" x14ac:dyDescent="0.25">
      <c r="A103" s="145" t="s">
        <v>119</v>
      </c>
      <c r="B103" s="145" t="s">
        <v>28</v>
      </c>
      <c r="C103" s="145" t="s">
        <v>138</v>
      </c>
      <c r="D103" s="146">
        <v>161545.03005249245</v>
      </c>
      <c r="E103" s="147">
        <v>29.98481559753418</v>
      </c>
      <c r="F103" s="147">
        <v>70.015182495117188</v>
      </c>
      <c r="G103" s="146">
        <v>76559.479700297758</v>
      </c>
      <c r="H103" s="147">
        <v>29.26402473449707</v>
      </c>
      <c r="I103" s="147">
        <v>70.735977172851563</v>
      </c>
      <c r="J103" s="146">
        <v>12753.781526919052</v>
      </c>
      <c r="K103" s="147">
        <v>40.700611114501953</v>
      </c>
      <c r="L103" s="147">
        <v>59.299388885498047</v>
      </c>
      <c r="M103" s="146">
        <v>16429.2004804969</v>
      </c>
      <c r="N103" s="147">
        <v>42.139869689941406</v>
      </c>
      <c r="O103" s="147">
        <v>57.860130310058594</v>
      </c>
      <c r="P103" s="146">
        <v>37854.884387464481</v>
      </c>
      <c r="Q103" s="147">
        <v>18.047492980957031</v>
      </c>
      <c r="R103" s="147">
        <v>81.952507019042969</v>
      </c>
      <c r="S103" s="146">
        <v>5557.7951285169665</v>
      </c>
      <c r="T103" s="147">
        <v>38.499343872070313</v>
      </c>
      <c r="U103" s="147">
        <v>61.500656127929688</v>
      </c>
      <c r="V103" s="146">
        <v>9895.2571246375883</v>
      </c>
      <c r="W103" s="147">
        <v>37.647312164306641</v>
      </c>
      <c r="X103" s="147">
        <v>62.352687835693359</v>
      </c>
      <c r="Y103" s="146">
        <v>1909.7059978988432</v>
      </c>
      <c r="Z103" s="147">
        <v>46.337047576904297</v>
      </c>
      <c r="AA103" s="148">
        <v>53.662952423095703</v>
      </c>
      <c r="AB103" s="35">
        <v>209.17210650996896</v>
      </c>
      <c r="AC103" s="148">
        <v>66.401931762695313</v>
      </c>
      <c r="AD103" s="148">
        <v>33.598072052001953</v>
      </c>
      <c r="AE103" s="35">
        <v>375.75359975174115</v>
      </c>
      <c r="AF103" s="148">
        <v>53.177547454833984</v>
      </c>
      <c r="AG103" s="148">
        <v>46.822452545166016</v>
      </c>
    </row>
    <row r="104" spans="1:33" s="149" customFormat="1" ht="18" customHeight="1" x14ac:dyDescent="0.25">
      <c r="A104" s="145" t="s">
        <v>119</v>
      </c>
      <c r="B104" s="145" t="s">
        <v>28</v>
      </c>
      <c r="C104" s="145" t="s">
        <v>139</v>
      </c>
      <c r="D104" s="146">
        <v>131553.17274549277</v>
      </c>
      <c r="E104" s="147">
        <v>23.465150833129883</v>
      </c>
      <c r="F104" s="147">
        <v>76.53485107421875</v>
      </c>
      <c r="G104" s="146">
        <v>16577.872144288642</v>
      </c>
      <c r="H104" s="147">
        <v>9.5063676834106445</v>
      </c>
      <c r="I104" s="147">
        <v>90.493629455566406</v>
      </c>
      <c r="J104" s="146">
        <v>9906.718236472947</v>
      </c>
      <c r="K104" s="147">
        <v>42.168937683105469</v>
      </c>
      <c r="L104" s="147">
        <v>57.831062316894531</v>
      </c>
      <c r="M104" s="146">
        <v>6235.5034068136238</v>
      </c>
      <c r="N104" s="147">
        <v>38.839946746826172</v>
      </c>
      <c r="O104" s="147">
        <v>61.160053253173828</v>
      </c>
      <c r="P104" s="146">
        <v>45201.793186373259</v>
      </c>
      <c r="Q104" s="147">
        <v>5.9255614280700684</v>
      </c>
      <c r="R104" s="147">
        <v>94.074440002441406</v>
      </c>
      <c r="S104" s="146">
        <v>22323.639278557221</v>
      </c>
      <c r="T104" s="147">
        <v>37.538604736328125</v>
      </c>
      <c r="U104" s="147">
        <v>62.461395263671875</v>
      </c>
      <c r="V104" s="146">
        <v>20590.696593186505</v>
      </c>
      <c r="W104" s="147">
        <v>43.877834320068359</v>
      </c>
      <c r="X104" s="147">
        <v>56.122165679931641</v>
      </c>
      <c r="Y104" s="146">
        <v>5561.9002004007998</v>
      </c>
      <c r="Z104" s="147">
        <v>9.0885372161865234</v>
      </c>
      <c r="AA104" s="148">
        <v>90.911460876464844</v>
      </c>
      <c r="AB104" s="35">
        <v>2915.5715430861733</v>
      </c>
      <c r="AC104" s="148">
        <v>45.298500061035156</v>
      </c>
      <c r="AD104" s="148">
        <v>54.701499938964844</v>
      </c>
      <c r="AE104" s="35">
        <v>2239.4781563126244</v>
      </c>
      <c r="AF104" s="148">
        <v>34.578319549560547</v>
      </c>
      <c r="AG104" s="148">
        <v>65.421676635742188</v>
      </c>
    </row>
    <row r="105" spans="1:33" s="149" customFormat="1" ht="18" customHeight="1" x14ac:dyDescent="0.25">
      <c r="A105" s="145" t="s">
        <v>119</v>
      </c>
      <c r="B105" s="145" t="s">
        <v>28</v>
      </c>
      <c r="C105" s="145" t="s">
        <v>140</v>
      </c>
      <c r="D105" s="146">
        <v>33976.509217844847</v>
      </c>
      <c r="E105" s="147">
        <v>26.862613677978516</v>
      </c>
      <c r="F105" s="147">
        <v>73.13739013671875</v>
      </c>
      <c r="G105" s="146">
        <v>15220.210751407754</v>
      </c>
      <c r="H105" s="147">
        <v>19.938016891479492</v>
      </c>
      <c r="I105" s="147">
        <v>80.061981201171875</v>
      </c>
      <c r="J105" s="146">
        <v>6111.3397742627139</v>
      </c>
      <c r="K105" s="147">
        <v>39.583438873291016</v>
      </c>
      <c r="L105" s="147">
        <v>60.416561126708984</v>
      </c>
      <c r="M105" s="146">
        <v>3681.2654606846186</v>
      </c>
      <c r="N105" s="147">
        <v>40.956066131591797</v>
      </c>
      <c r="O105" s="147">
        <v>59.043933868408203</v>
      </c>
      <c r="P105" s="146">
        <v>4052.5116326408029</v>
      </c>
      <c r="Q105" s="147">
        <v>14.165804862976074</v>
      </c>
      <c r="R105" s="147">
        <v>85.834197998046875</v>
      </c>
      <c r="S105" s="146">
        <v>1353.3317417568326</v>
      </c>
      <c r="T105" s="147">
        <v>33.996437072753906</v>
      </c>
      <c r="U105" s="147">
        <v>66.003562927246094</v>
      </c>
      <c r="V105" s="146">
        <v>887.42796717913905</v>
      </c>
      <c r="W105" s="147">
        <v>36.221206665039063</v>
      </c>
      <c r="X105" s="147">
        <v>63.778793334960938</v>
      </c>
      <c r="Y105" s="146">
        <v>1539.9716182310885</v>
      </c>
      <c r="Z105" s="147">
        <v>26.983936309814453</v>
      </c>
      <c r="AA105" s="148">
        <v>73.016059875488281</v>
      </c>
      <c r="AB105" s="35">
        <v>921.65851712685787</v>
      </c>
      <c r="AC105" s="148">
        <v>33.296535491943359</v>
      </c>
      <c r="AD105" s="148">
        <v>66.703460693359375</v>
      </c>
      <c r="AE105" s="35">
        <v>208.79175455509301</v>
      </c>
      <c r="AF105" s="148">
        <v>41.942394256591797</v>
      </c>
      <c r="AG105" s="148">
        <v>58.057605743408203</v>
      </c>
    </row>
    <row r="106" spans="1:33" s="149" customFormat="1" ht="18" customHeight="1" x14ac:dyDescent="0.25">
      <c r="A106" s="145" t="s">
        <v>119</v>
      </c>
      <c r="B106" s="145" t="s">
        <v>28</v>
      </c>
      <c r="C106" s="145" t="s">
        <v>141</v>
      </c>
      <c r="D106" s="146">
        <v>21896.084934483195</v>
      </c>
      <c r="E106" s="147">
        <v>25.497964859008789</v>
      </c>
      <c r="F106" s="147">
        <v>74.502037048339844</v>
      </c>
      <c r="G106" s="146">
        <v>10623.976877356563</v>
      </c>
      <c r="H106" s="147">
        <v>19.047933578491211</v>
      </c>
      <c r="I106" s="147">
        <v>80.952064514160156</v>
      </c>
      <c r="J106" s="146">
        <v>3883.5985619015951</v>
      </c>
      <c r="K106" s="147">
        <v>31.968584060668945</v>
      </c>
      <c r="L106" s="147">
        <v>68.031417846679688</v>
      </c>
      <c r="M106" s="146">
        <v>2981.5308111119384</v>
      </c>
      <c r="N106" s="147">
        <v>46.038745880126953</v>
      </c>
      <c r="O106" s="147">
        <v>53.961254119873047</v>
      </c>
      <c r="P106" s="146">
        <v>2554.4773564184206</v>
      </c>
      <c r="Q106" s="147">
        <v>12.954867362976074</v>
      </c>
      <c r="R106" s="147">
        <v>87.045135498046875</v>
      </c>
      <c r="S106" s="146">
        <v>1012.4480500197411</v>
      </c>
      <c r="T106" s="147">
        <v>30.663867950439453</v>
      </c>
      <c r="U106" s="147">
        <v>69.336135864257813</v>
      </c>
      <c r="V106" s="146">
        <v>721.39352098756297</v>
      </c>
      <c r="W106" s="147">
        <v>31.553565979003906</v>
      </c>
      <c r="X106" s="147">
        <v>68.446434020996094</v>
      </c>
      <c r="Y106" s="146">
        <v>50.107617461257519</v>
      </c>
      <c r="Z106" s="147">
        <v>48.098159790039063</v>
      </c>
      <c r="AA106" s="148">
        <v>51.901840209960938</v>
      </c>
      <c r="AB106" s="35">
        <v>25.207513078669429</v>
      </c>
      <c r="AC106" s="148">
        <v>34.756095886230469</v>
      </c>
      <c r="AD106" s="148">
        <v>65.243904113769531</v>
      </c>
      <c r="AE106" s="35">
        <v>43.344626147468162</v>
      </c>
      <c r="AF106" s="148">
        <v>100</v>
      </c>
      <c r="AG106" s="148">
        <v>0</v>
      </c>
    </row>
    <row r="107" spans="1:33" s="149" customFormat="1" ht="18" customHeight="1" x14ac:dyDescent="0.25">
      <c r="A107" s="145" t="s">
        <v>119</v>
      </c>
      <c r="B107" s="145" t="s">
        <v>28</v>
      </c>
      <c r="C107" s="145" t="s">
        <v>142</v>
      </c>
      <c r="D107" s="146">
        <v>279037.82326812699</v>
      </c>
      <c r="E107" s="147">
        <v>25.228609085083008</v>
      </c>
      <c r="F107" s="147">
        <v>74.771392822265625</v>
      </c>
      <c r="G107" s="146">
        <v>55270.445959850709</v>
      </c>
      <c r="H107" s="147">
        <v>10.105247497558594</v>
      </c>
      <c r="I107" s="147">
        <v>89.894752502441406</v>
      </c>
      <c r="J107" s="146">
        <v>22077.166270120826</v>
      </c>
      <c r="K107" s="147">
        <v>52.328033447265625</v>
      </c>
      <c r="L107" s="147">
        <v>47.671966552734375</v>
      </c>
      <c r="M107" s="146">
        <v>15703.414691114085</v>
      </c>
      <c r="N107" s="147">
        <v>40.270637512207031</v>
      </c>
      <c r="O107" s="147">
        <v>59.729362487792969</v>
      </c>
      <c r="P107" s="146">
        <v>91142.664522253297</v>
      </c>
      <c r="Q107" s="147">
        <v>5.4165825843811035</v>
      </c>
      <c r="R107" s="147">
        <v>94.583419799804688</v>
      </c>
      <c r="S107" s="146">
        <v>44714.473656137168</v>
      </c>
      <c r="T107" s="147">
        <v>51.082866668701172</v>
      </c>
      <c r="U107" s="147">
        <v>48.917133331298828</v>
      </c>
      <c r="V107" s="146">
        <v>41244.386708728067</v>
      </c>
      <c r="W107" s="147">
        <v>40.765399932861328</v>
      </c>
      <c r="X107" s="147">
        <v>59.234600067138672</v>
      </c>
      <c r="Y107" s="146">
        <v>5220.2800321419782</v>
      </c>
      <c r="Z107" s="147">
        <v>13.357548713684082</v>
      </c>
      <c r="AA107" s="148">
        <v>86.642448425292969</v>
      </c>
      <c r="AB107" s="35">
        <v>1939.178372908465</v>
      </c>
      <c r="AC107" s="148">
        <v>51.334709167480469</v>
      </c>
      <c r="AD107" s="148">
        <v>48.665290832519531</v>
      </c>
      <c r="AE107" s="35">
        <v>1725.8130548720476</v>
      </c>
      <c r="AF107" s="148">
        <v>37.736801147460938</v>
      </c>
      <c r="AG107" s="148">
        <v>62.263198852539063</v>
      </c>
    </row>
    <row r="108" spans="1:33" s="149" customFormat="1" ht="18" customHeight="1" x14ac:dyDescent="0.25">
      <c r="A108" s="145" t="s">
        <v>119</v>
      </c>
      <c r="B108" s="145" t="s">
        <v>28</v>
      </c>
      <c r="C108" s="145" t="s">
        <v>143</v>
      </c>
      <c r="D108" s="146">
        <v>52311.058827386791</v>
      </c>
      <c r="E108" s="147">
        <v>28.576417922973633</v>
      </c>
      <c r="F108" s="147">
        <v>71.423583984375</v>
      </c>
      <c r="G108" s="146">
        <v>29224.52793084507</v>
      </c>
      <c r="H108" s="147">
        <v>21.701929092407227</v>
      </c>
      <c r="I108" s="147">
        <v>78.298072814941406</v>
      </c>
      <c r="J108" s="146">
        <v>8417.6682124601703</v>
      </c>
      <c r="K108" s="147">
        <v>43.919921875</v>
      </c>
      <c r="L108" s="147">
        <v>56.080078125</v>
      </c>
      <c r="M108" s="146">
        <v>6660.468772620141</v>
      </c>
      <c r="N108" s="147">
        <v>45.952793121337891</v>
      </c>
      <c r="O108" s="147">
        <v>54.047206878662109</v>
      </c>
      <c r="P108" s="146">
        <v>5043.6081885289368</v>
      </c>
      <c r="Q108" s="147">
        <v>15.946944236755371</v>
      </c>
      <c r="R108" s="147">
        <v>84.053054809570313</v>
      </c>
      <c r="S108" s="146">
        <v>1304.1523164000271</v>
      </c>
      <c r="T108" s="147">
        <v>36.857692718505859</v>
      </c>
      <c r="U108" s="147">
        <v>63.142307281494141</v>
      </c>
      <c r="V108" s="146">
        <v>994.88745641927767</v>
      </c>
      <c r="W108" s="147">
        <v>34.379508972167969</v>
      </c>
      <c r="X108" s="147">
        <v>65.620491027832031</v>
      </c>
      <c r="Y108" s="146">
        <v>533.35232856479024</v>
      </c>
      <c r="Z108" s="147">
        <v>34.530483245849609</v>
      </c>
      <c r="AA108" s="148">
        <v>65.469520568847656</v>
      </c>
      <c r="AB108" s="35">
        <v>56.672581153744019</v>
      </c>
      <c r="AC108" s="148">
        <v>25.351123809814453</v>
      </c>
      <c r="AD108" s="148">
        <v>74.648872375488281</v>
      </c>
      <c r="AE108" s="35">
        <v>75.721040394317569</v>
      </c>
      <c r="AF108" s="148">
        <v>30.480924606323242</v>
      </c>
      <c r="AG108" s="148">
        <v>69.519073486328125</v>
      </c>
    </row>
    <row r="109" spans="1:33" s="149" customFormat="1" ht="18" customHeight="1" x14ac:dyDescent="0.25">
      <c r="A109" s="145" t="s">
        <v>119</v>
      </c>
      <c r="B109" s="145" t="s">
        <v>28</v>
      </c>
      <c r="C109" s="145" t="s">
        <v>144</v>
      </c>
      <c r="D109" s="146">
        <v>97079.733038576465</v>
      </c>
      <c r="E109" s="147">
        <v>32.297420501708984</v>
      </c>
      <c r="F109" s="147">
        <v>67.70257568359375</v>
      </c>
      <c r="G109" s="146">
        <v>38336.083579817889</v>
      </c>
      <c r="H109" s="147">
        <v>12.008393287658691</v>
      </c>
      <c r="I109" s="147">
        <v>87.991607666015625</v>
      </c>
      <c r="J109" s="146">
        <v>22867.378332224158</v>
      </c>
      <c r="K109" s="147">
        <v>64.768447875976563</v>
      </c>
      <c r="L109" s="147">
        <v>35.231548309326172</v>
      </c>
      <c r="M109" s="146">
        <v>11422.721112383479</v>
      </c>
      <c r="N109" s="147">
        <v>47.6729736328125</v>
      </c>
      <c r="O109" s="147">
        <v>52.3270263671875</v>
      </c>
      <c r="P109" s="146">
        <v>10606.675974660382</v>
      </c>
      <c r="Q109" s="147">
        <v>9.2966136932373047</v>
      </c>
      <c r="R109" s="147">
        <v>90.703384399414063</v>
      </c>
      <c r="S109" s="146">
        <v>4336.5644375734182</v>
      </c>
      <c r="T109" s="147">
        <v>50.863609313964844</v>
      </c>
      <c r="U109" s="147">
        <v>49.136390686035156</v>
      </c>
      <c r="V109" s="146">
        <v>3811.3262872906321</v>
      </c>
      <c r="W109" s="147">
        <v>41.607772827148438</v>
      </c>
      <c r="X109" s="147">
        <v>58.392227172851563</v>
      </c>
      <c r="Y109" s="146">
        <v>3695.8703021618862</v>
      </c>
      <c r="Z109" s="147">
        <v>18.459592819213867</v>
      </c>
      <c r="AA109" s="148">
        <v>81.5404052734375</v>
      </c>
      <c r="AB109" s="35">
        <v>1081.8934979892188</v>
      </c>
      <c r="AC109" s="148">
        <v>52.2421875</v>
      </c>
      <c r="AD109" s="148">
        <v>47.7578125</v>
      </c>
      <c r="AE109" s="35">
        <v>921.21951447572849</v>
      </c>
      <c r="AF109" s="148">
        <v>50.938488006591797</v>
      </c>
      <c r="AG109" s="148">
        <v>49.061511993408203</v>
      </c>
    </row>
    <row r="110" spans="1:33" s="149" customFormat="1" ht="18" customHeight="1" x14ac:dyDescent="0.25">
      <c r="A110" s="145" t="s">
        <v>119</v>
      </c>
      <c r="B110" s="145" t="s">
        <v>28</v>
      </c>
      <c r="C110" s="145" t="s">
        <v>145</v>
      </c>
      <c r="D110" s="146">
        <v>151385.45194446776</v>
      </c>
      <c r="E110" s="147">
        <v>26.810581207275391</v>
      </c>
      <c r="F110" s="147">
        <v>73.189414978027344</v>
      </c>
      <c r="G110" s="146">
        <v>72873.347497318231</v>
      </c>
      <c r="H110" s="147">
        <v>14.764084815979004</v>
      </c>
      <c r="I110" s="147">
        <v>85.235916137695313</v>
      </c>
      <c r="J110" s="146">
        <v>34471.328492644498</v>
      </c>
      <c r="K110" s="147">
        <v>49.486831665039063</v>
      </c>
      <c r="L110" s="147">
        <v>50.513168334960938</v>
      </c>
      <c r="M110" s="146">
        <v>19445.448682984603</v>
      </c>
      <c r="N110" s="147">
        <v>41.163555145263672</v>
      </c>
      <c r="O110" s="147">
        <v>58.836444854736328</v>
      </c>
      <c r="P110" s="146">
        <v>12111.103753418662</v>
      </c>
      <c r="Q110" s="147">
        <v>7.5374317169189453</v>
      </c>
      <c r="R110" s="147">
        <v>92.462570190429688</v>
      </c>
      <c r="S110" s="146">
        <v>3884.2199068141363</v>
      </c>
      <c r="T110" s="147">
        <v>25.890247344970703</v>
      </c>
      <c r="U110" s="147">
        <v>74.109756469726563</v>
      </c>
      <c r="V110" s="146">
        <v>3596.5553266521993</v>
      </c>
      <c r="W110" s="147">
        <v>41.547218322753906</v>
      </c>
      <c r="X110" s="147">
        <v>58.452781677246094</v>
      </c>
      <c r="Y110" s="146">
        <v>2698.611098465828</v>
      </c>
      <c r="Z110" s="147">
        <v>19.141946792602539</v>
      </c>
      <c r="AA110" s="148">
        <v>80.858055114746094</v>
      </c>
      <c r="AB110" s="35">
        <v>1436.9086057599307</v>
      </c>
      <c r="AC110" s="148">
        <v>36.560577392578125</v>
      </c>
      <c r="AD110" s="148">
        <v>63.439422607421875</v>
      </c>
      <c r="AE110" s="35">
        <v>867.9285804097741</v>
      </c>
      <c r="AF110" s="148">
        <v>35.757835388183594</v>
      </c>
      <c r="AG110" s="148">
        <v>64.242164611816406</v>
      </c>
    </row>
    <row r="111" spans="1:33" s="149" customFormat="1" ht="18" customHeight="1" x14ac:dyDescent="0.25">
      <c r="A111" s="145" t="s">
        <v>59</v>
      </c>
      <c r="B111" s="145" t="s">
        <v>29</v>
      </c>
      <c r="C111" s="145" t="s">
        <v>146</v>
      </c>
      <c r="D111" s="146">
        <v>157970.62017611237</v>
      </c>
      <c r="E111" s="147">
        <v>44.175827026367188</v>
      </c>
      <c r="F111" s="147">
        <v>55.824172973632813</v>
      </c>
      <c r="G111" s="146">
        <v>102513.04378524509</v>
      </c>
      <c r="H111" s="147">
        <v>40.699108123779297</v>
      </c>
      <c r="I111" s="147">
        <v>59.300891876220703</v>
      </c>
      <c r="J111" s="146">
        <v>33986.88925861186</v>
      </c>
      <c r="K111" s="147">
        <v>52.028053283691406</v>
      </c>
      <c r="L111" s="147">
        <v>47.971946716308594</v>
      </c>
      <c r="M111" s="146">
        <v>20364.798482326791</v>
      </c>
      <c r="N111" s="147">
        <v>48.202079772949219</v>
      </c>
      <c r="O111" s="147">
        <v>51.797920227050781</v>
      </c>
      <c r="P111" s="146">
        <v>375.51264050643192</v>
      </c>
      <c r="Q111" s="147">
        <v>49.297065734863281</v>
      </c>
      <c r="R111" s="147">
        <v>50.702934265136719</v>
      </c>
      <c r="S111" s="146">
        <v>128.97390739763824</v>
      </c>
      <c r="T111" s="147">
        <v>33.058101654052734</v>
      </c>
      <c r="U111" s="147">
        <v>66.94189453125</v>
      </c>
      <c r="V111" s="146">
        <v>32.259708639370217</v>
      </c>
      <c r="W111" s="147">
        <v>45.833332061767578</v>
      </c>
      <c r="X111" s="147">
        <v>54.166667938232422</v>
      </c>
      <c r="Y111" s="146">
        <v>379.72694071338714</v>
      </c>
      <c r="Z111" s="147">
        <v>56.140769958496094</v>
      </c>
      <c r="AA111" s="148">
        <v>43.859230041503906</v>
      </c>
      <c r="AB111" s="35">
        <v>87.370044231627617</v>
      </c>
      <c r="AC111" s="148">
        <v>55.384616851806641</v>
      </c>
      <c r="AD111" s="148">
        <v>44.615383148193359</v>
      </c>
      <c r="AE111" s="35">
        <v>102.04540843241485</v>
      </c>
      <c r="AF111" s="148">
        <v>58.650974273681641</v>
      </c>
      <c r="AG111" s="148">
        <v>41.349025726318359</v>
      </c>
    </row>
    <row r="112" spans="1:33" s="149" customFormat="1" ht="18" customHeight="1" x14ac:dyDescent="0.25">
      <c r="A112" s="145" t="s">
        <v>59</v>
      </c>
      <c r="B112" s="145" t="s">
        <v>29</v>
      </c>
      <c r="C112" s="145" t="s">
        <v>147</v>
      </c>
      <c r="D112" s="146">
        <v>98366.697248799028</v>
      </c>
      <c r="E112" s="147">
        <v>47.078456878662109</v>
      </c>
      <c r="F112" s="147">
        <v>52.921543121337891</v>
      </c>
      <c r="G112" s="146">
        <v>67883.136963537894</v>
      </c>
      <c r="H112" s="147">
        <v>46.165599822998047</v>
      </c>
      <c r="I112" s="147">
        <v>53.834400177001953</v>
      </c>
      <c r="J112" s="146">
        <v>17667.897023378006</v>
      </c>
      <c r="K112" s="147">
        <v>51.478199005126953</v>
      </c>
      <c r="L112" s="147">
        <v>48.521800994873047</v>
      </c>
      <c r="M112" s="146">
        <v>11421.833468580713</v>
      </c>
      <c r="N112" s="147">
        <v>46.772872924804688</v>
      </c>
      <c r="O112" s="147">
        <v>53.227127075195313</v>
      </c>
      <c r="P112" s="146">
        <v>753.23524780589935</v>
      </c>
      <c r="Q112" s="147">
        <v>24.488494873046875</v>
      </c>
      <c r="R112" s="147">
        <v>75.511505126953125</v>
      </c>
      <c r="S112" s="146">
        <v>143.13792135952505</v>
      </c>
      <c r="T112" s="147">
        <v>35.410736083984375</v>
      </c>
      <c r="U112" s="147">
        <v>64.589263916015625</v>
      </c>
      <c r="V112" s="146">
        <v>171.36615965857087</v>
      </c>
      <c r="W112" s="147">
        <v>54.397026062011719</v>
      </c>
      <c r="X112" s="147">
        <v>45.602973937988281</v>
      </c>
      <c r="Y112" s="146">
        <v>242.30741815288135</v>
      </c>
      <c r="Z112" s="147">
        <v>69.264739990234375</v>
      </c>
      <c r="AA112" s="148">
        <v>30.735261917114258</v>
      </c>
      <c r="AB112" s="35">
        <v>52.752288429839012</v>
      </c>
      <c r="AC112" s="148">
        <v>47.058822631835938</v>
      </c>
      <c r="AD112" s="148">
        <v>52.941177368164063</v>
      </c>
      <c r="AE112" s="35">
        <v>31.030757899905304</v>
      </c>
      <c r="AF112" s="148">
        <v>40</v>
      </c>
      <c r="AG112" s="148">
        <v>60</v>
      </c>
    </row>
    <row r="113" spans="1:33" s="149" customFormat="1" ht="18" customHeight="1" x14ac:dyDescent="0.25">
      <c r="A113" s="145" t="s">
        <v>59</v>
      </c>
      <c r="B113" s="145" t="s">
        <v>29</v>
      </c>
      <c r="C113" s="145" t="s">
        <v>148</v>
      </c>
      <c r="D113" s="146">
        <v>102266.74039795923</v>
      </c>
      <c r="E113" s="147">
        <v>49.403766632080078</v>
      </c>
      <c r="F113" s="147">
        <v>50.596233367919922</v>
      </c>
      <c r="G113" s="146">
        <v>78705.732413734237</v>
      </c>
      <c r="H113" s="147">
        <v>50.578090667724609</v>
      </c>
      <c r="I113" s="147">
        <v>49.421909332275391</v>
      </c>
      <c r="J113" s="146">
        <v>12094.190001987788</v>
      </c>
      <c r="K113" s="147">
        <v>44.780685424804688</v>
      </c>
      <c r="L113" s="147">
        <v>55.219314575195313</v>
      </c>
      <c r="M113" s="146">
        <v>10723.249268383273</v>
      </c>
      <c r="N113" s="147">
        <v>46.393791198730469</v>
      </c>
      <c r="O113" s="147">
        <v>53.606208801269531</v>
      </c>
      <c r="P113" s="146">
        <v>440.32403056511532</v>
      </c>
      <c r="Q113" s="147">
        <v>41.97943115234375</v>
      </c>
      <c r="R113" s="147">
        <v>58.02056884765625</v>
      </c>
      <c r="S113" s="146">
        <v>84.284897706729367</v>
      </c>
      <c r="T113" s="147">
        <v>53.651576995849609</v>
      </c>
      <c r="U113" s="147">
        <v>46.348423004150391</v>
      </c>
      <c r="V113" s="146">
        <v>104.40449490234826</v>
      </c>
      <c r="W113" s="147">
        <v>39.460174560546875</v>
      </c>
      <c r="X113" s="147">
        <v>60.539825439453125</v>
      </c>
      <c r="Y113" s="146">
        <v>78.536082746430807</v>
      </c>
      <c r="Z113" s="147">
        <v>47.271064758300781</v>
      </c>
      <c r="AA113" s="148">
        <v>52.728935241699219</v>
      </c>
      <c r="AB113" s="35">
        <v>19.228253927396526</v>
      </c>
      <c r="AC113" s="148">
        <v>46.649559020996094</v>
      </c>
      <c r="AD113" s="148">
        <v>53.350440979003906</v>
      </c>
      <c r="AE113" s="35">
        <v>16.790954006357936</v>
      </c>
      <c r="AF113" s="148">
        <v>45.392822265625</v>
      </c>
      <c r="AG113" s="148">
        <v>54.607177734375</v>
      </c>
    </row>
    <row r="114" spans="1:33" s="149" customFormat="1" ht="18" customHeight="1" x14ac:dyDescent="0.25">
      <c r="A114" s="145" t="s">
        <v>59</v>
      </c>
      <c r="B114" s="145" t="s">
        <v>29</v>
      </c>
      <c r="C114" s="145" t="s">
        <v>149</v>
      </c>
      <c r="D114" s="146">
        <v>53612.734677511282</v>
      </c>
      <c r="E114" s="147">
        <v>52.143062591552734</v>
      </c>
      <c r="F114" s="147">
        <v>47.856937408447266</v>
      </c>
      <c r="G114" s="146">
        <v>40459.84128311112</v>
      </c>
      <c r="H114" s="147">
        <v>55.062995910644531</v>
      </c>
      <c r="I114" s="147">
        <v>44.937004089355469</v>
      </c>
      <c r="J114" s="146">
        <v>6918.2757339455484</v>
      </c>
      <c r="K114" s="147">
        <v>37.568538665771484</v>
      </c>
      <c r="L114" s="147">
        <v>62.431461334228516</v>
      </c>
      <c r="M114" s="146">
        <v>5414.0238977225235</v>
      </c>
      <c r="N114" s="147">
        <v>47.909008026123047</v>
      </c>
      <c r="O114" s="147">
        <v>52.090991973876953</v>
      </c>
      <c r="P114" s="146">
        <v>225.73766378569059</v>
      </c>
      <c r="Q114" s="147">
        <v>49.471538543701172</v>
      </c>
      <c r="R114" s="147">
        <v>50.528461456298828</v>
      </c>
      <c r="S114" s="146">
        <v>14.515759366069371</v>
      </c>
      <c r="T114" s="147">
        <v>22.222221374511719</v>
      </c>
      <c r="U114" s="147">
        <v>77.777778625488281</v>
      </c>
      <c r="V114" s="146">
        <v>59.385864553564573</v>
      </c>
      <c r="W114" s="147">
        <v>26.778926849365234</v>
      </c>
      <c r="X114" s="147">
        <v>73.221076965332031</v>
      </c>
      <c r="Y114" s="146">
        <v>345.15250048209407</v>
      </c>
      <c r="Z114" s="147">
        <v>71.962615966796875</v>
      </c>
      <c r="AA114" s="148">
        <v>28.037384033203125</v>
      </c>
      <c r="AB114" s="35">
        <v>149.99618011605031</v>
      </c>
      <c r="AC114" s="148">
        <v>58.064517974853516</v>
      </c>
      <c r="AD114" s="148">
        <v>41.935482025146484</v>
      </c>
      <c r="AE114" s="35">
        <v>25.805794428567772</v>
      </c>
      <c r="AF114" s="148">
        <v>68.75</v>
      </c>
      <c r="AG114" s="148">
        <v>31.25</v>
      </c>
    </row>
    <row r="115" spans="1:33" s="149" customFormat="1" ht="18" customHeight="1" x14ac:dyDescent="0.25">
      <c r="A115" s="145" t="s">
        <v>59</v>
      </c>
      <c r="B115" s="145" t="s">
        <v>29</v>
      </c>
      <c r="C115" s="145" t="s">
        <v>150</v>
      </c>
      <c r="D115" s="146">
        <v>181780.55059366667</v>
      </c>
      <c r="E115" s="147">
        <v>50.394477844238281</v>
      </c>
      <c r="F115" s="147">
        <v>49.605522155761719</v>
      </c>
      <c r="G115" s="146">
        <v>136980.85799430194</v>
      </c>
      <c r="H115" s="147">
        <v>50.944423675537109</v>
      </c>
      <c r="I115" s="147">
        <v>49.055576324462891</v>
      </c>
      <c r="J115" s="146">
        <v>22380.815395184782</v>
      </c>
      <c r="K115" s="147">
        <v>49.097682952880859</v>
      </c>
      <c r="L115" s="147">
        <v>50.902317047119141</v>
      </c>
      <c r="M115" s="146">
        <v>20780.374846942952</v>
      </c>
      <c r="N115" s="147">
        <v>48.316307067871094</v>
      </c>
      <c r="O115" s="147">
        <v>51.683692932128906</v>
      </c>
      <c r="P115" s="146">
        <v>704.81942986004299</v>
      </c>
      <c r="Q115" s="147">
        <v>38.209815979003906</v>
      </c>
      <c r="R115" s="147">
        <v>61.790184020996094</v>
      </c>
      <c r="S115" s="146">
        <v>67.150724026004596</v>
      </c>
      <c r="T115" s="147">
        <v>16.763940811157227</v>
      </c>
      <c r="U115" s="147">
        <v>83.236061096191406</v>
      </c>
      <c r="V115" s="146">
        <v>167.94918484322557</v>
      </c>
      <c r="W115" s="147">
        <v>59.987228393554688</v>
      </c>
      <c r="X115" s="147">
        <v>40.012771606445313</v>
      </c>
      <c r="Y115" s="146">
        <v>468.78369424486522</v>
      </c>
      <c r="Z115" s="147">
        <v>57.716018676757813</v>
      </c>
      <c r="AA115" s="148">
        <v>42.283981323242188</v>
      </c>
      <c r="AB115" s="35">
        <v>111.77366321416757</v>
      </c>
      <c r="AC115" s="148">
        <v>64.461830139160156</v>
      </c>
      <c r="AD115" s="148">
        <v>35.538169860839844</v>
      </c>
      <c r="AE115" s="35">
        <v>118.02566105021197</v>
      </c>
      <c r="AF115" s="148">
        <v>59.777362823486328</v>
      </c>
      <c r="AG115" s="148">
        <v>40.222637176513672</v>
      </c>
    </row>
    <row r="116" spans="1:33" s="149" customFormat="1" ht="18" customHeight="1" x14ac:dyDescent="0.25">
      <c r="A116" s="145" t="s">
        <v>59</v>
      </c>
      <c r="B116" s="145" t="s">
        <v>29</v>
      </c>
      <c r="C116" s="145" t="s">
        <v>151</v>
      </c>
      <c r="D116" s="146">
        <v>89088.322680664831</v>
      </c>
      <c r="E116" s="147">
        <v>46.548194885253906</v>
      </c>
      <c r="F116" s="147">
        <v>53.451805114746094</v>
      </c>
      <c r="G116" s="146">
        <v>65535.58771713332</v>
      </c>
      <c r="H116" s="147">
        <v>46.47564697265625</v>
      </c>
      <c r="I116" s="147">
        <v>53.52435302734375</v>
      </c>
      <c r="J116" s="146">
        <v>11459.990451358137</v>
      </c>
      <c r="K116" s="147">
        <v>46.493854522705078</v>
      </c>
      <c r="L116" s="147">
        <v>53.506145477294922</v>
      </c>
      <c r="M116" s="146">
        <v>11109.328177301526</v>
      </c>
      <c r="N116" s="147">
        <v>47.677947998046875</v>
      </c>
      <c r="O116" s="147">
        <v>52.322052001953125</v>
      </c>
      <c r="P116" s="146">
        <v>384.77221380501072</v>
      </c>
      <c r="Q116" s="147">
        <v>23.864519119262695</v>
      </c>
      <c r="R116" s="147">
        <v>76.135482788085938</v>
      </c>
      <c r="S116" s="146">
        <v>69.221197279870353</v>
      </c>
      <c r="T116" s="147">
        <v>48.979591369628906</v>
      </c>
      <c r="U116" s="147">
        <v>51.020408630371094</v>
      </c>
      <c r="V116" s="146">
        <v>114.01419964060453</v>
      </c>
      <c r="W116" s="147">
        <v>35.570102691650391</v>
      </c>
      <c r="X116" s="147">
        <v>64.429893493652344</v>
      </c>
      <c r="Y116" s="146">
        <v>156.15649201930864</v>
      </c>
      <c r="Z116" s="147">
        <v>47.530010223388672</v>
      </c>
      <c r="AA116" s="148">
        <v>52.469989776611328</v>
      </c>
      <c r="AB116" s="35">
        <v>153.09442232479475</v>
      </c>
      <c r="AC116" s="148">
        <v>57.231578826904297</v>
      </c>
      <c r="AD116" s="148">
        <v>42.768421173095703</v>
      </c>
      <c r="AE116" s="35">
        <v>106.15780980233252</v>
      </c>
      <c r="AF116" s="148">
        <v>54.545455932617188</v>
      </c>
      <c r="AG116" s="148">
        <v>45.454544067382813</v>
      </c>
    </row>
    <row r="117" spans="1:33" s="149" customFormat="1" ht="18" customHeight="1" x14ac:dyDescent="0.25">
      <c r="A117" s="145" t="s">
        <v>59</v>
      </c>
      <c r="B117" s="145" t="s">
        <v>29</v>
      </c>
      <c r="C117" s="145" t="s">
        <v>152</v>
      </c>
      <c r="D117" s="146">
        <v>79117.138578000915</v>
      </c>
      <c r="E117" s="147">
        <v>42.997055053710938</v>
      </c>
      <c r="F117" s="147">
        <v>57.002944946289063</v>
      </c>
      <c r="G117" s="146">
        <v>52963.995815088681</v>
      </c>
      <c r="H117" s="147">
        <v>41.190975189208984</v>
      </c>
      <c r="I117" s="147">
        <v>58.809024810791016</v>
      </c>
      <c r="J117" s="146">
        <v>14307.993122465794</v>
      </c>
      <c r="K117" s="147">
        <v>49.035274505615234</v>
      </c>
      <c r="L117" s="147">
        <v>50.964725494384766</v>
      </c>
      <c r="M117" s="146">
        <v>10698.551500405692</v>
      </c>
      <c r="N117" s="147">
        <v>45.91754150390625</v>
      </c>
      <c r="O117" s="147">
        <v>54.08245849609375</v>
      </c>
      <c r="P117" s="146">
        <v>347.69509597188437</v>
      </c>
      <c r="Q117" s="147">
        <v>23.721637725830078</v>
      </c>
      <c r="R117" s="147">
        <v>76.278358459472656</v>
      </c>
      <c r="S117" s="146">
        <v>108.51635577183023</v>
      </c>
      <c r="T117" s="147">
        <v>27.713424682617188</v>
      </c>
      <c r="U117" s="147">
        <v>72.286575317382813</v>
      </c>
      <c r="V117" s="146">
        <v>104.62733711814008</v>
      </c>
      <c r="W117" s="147">
        <v>42.194705963134766</v>
      </c>
      <c r="X117" s="147">
        <v>57.805294036865234</v>
      </c>
      <c r="Y117" s="146">
        <v>159.95794539064613</v>
      </c>
      <c r="Z117" s="147">
        <v>54.827495574951172</v>
      </c>
      <c r="AA117" s="148">
        <v>45.172504425048828</v>
      </c>
      <c r="AB117" s="35">
        <v>317.91589078129232</v>
      </c>
      <c r="AC117" s="148">
        <v>4.7413792610168457</v>
      </c>
      <c r="AD117" s="148">
        <v>95.258621215820313</v>
      </c>
      <c r="AE117" s="35">
        <v>107.88551500405515</v>
      </c>
      <c r="AF117" s="148">
        <v>12.701678276062012</v>
      </c>
      <c r="AG117" s="148">
        <v>87.298324584960938</v>
      </c>
    </row>
    <row r="118" spans="1:33" s="149" customFormat="1" ht="18" customHeight="1" x14ac:dyDescent="0.25">
      <c r="A118" s="145" t="s">
        <v>59</v>
      </c>
      <c r="B118" s="145" t="s">
        <v>29</v>
      </c>
      <c r="C118" s="145" t="s">
        <v>153</v>
      </c>
      <c r="D118" s="146">
        <v>265077.37232480949</v>
      </c>
      <c r="E118" s="147">
        <v>50.9959716796875</v>
      </c>
      <c r="F118" s="147">
        <v>49.0040283203125</v>
      </c>
      <c r="G118" s="146">
        <v>194882.85238565798</v>
      </c>
      <c r="H118" s="147">
        <v>51.716926574707031</v>
      </c>
      <c r="I118" s="147">
        <v>48.283073425292969</v>
      </c>
      <c r="J118" s="146">
        <v>38625.738698297275</v>
      </c>
      <c r="K118" s="147">
        <v>49.787315368652344</v>
      </c>
      <c r="L118" s="147">
        <v>50.212684631347656</v>
      </c>
      <c r="M118" s="146">
        <v>28877.903397482231</v>
      </c>
      <c r="N118" s="147">
        <v>48.119342803955078</v>
      </c>
      <c r="O118" s="147">
        <v>51.880657196044922</v>
      </c>
      <c r="P118" s="146">
        <v>1333.8985279091323</v>
      </c>
      <c r="Q118" s="147">
        <v>34.892192840576172</v>
      </c>
      <c r="R118" s="147">
        <v>65.107803344726563</v>
      </c>
      <c r="S118" s="146">
        <v>165.67655826363688</v>
      </c>
      <c r="T118" s="147">
        <v>42.625385284423828</v>
      </c>
      <c r="U118" s="147">
        <v>57.374614715576172</v>
      </c>
      <c r="V118" s="146">
        <v>313.67155659751825</v>
      </c>
      <c r="W118" s="147">
        <v>56.585807800292969</v>
      </c>
      <c r="X118" s="147">
        <v>43.414192199707031</v>
      </c>
      <c r="Y118" s="146">
        <v>649.6412577878217</v>
      </c>
      <c r="Z118" s="147">
        <v>70.551910400390625</v>
      </c>
      <c r="AA118" s="148">
        <v>29.448089599609375</v>
      </c>
      <c r="AB118" s="35">
        <v>144.57746194865521</v>
      </c>
      <c r="AC118" s="148">
        <v>40.41265869140625</v>
      </c>
      <c r="AD118" s="148">
        <v>59.58734130859375</v>
      </c>
      <c r="AE118" s="35">
        <v>83.412480865217205</v>
      </c>
      <c r="AF118" s="148">
        <v>41.342521667480469</v>
      </c>
      <c r="AG118" s="148">
        <v>58.657478332519531</v>
      </c>
    </row>
    <row r="119" spans="1:33" s="149" customFormat="1" ht="18" customHeight="1" x14ac:dyDescent="0.25">
      <c r="A119" s="145" t="s">
        <v>59</v>
      </c>
      <c r="B119" s="145" t="s">
        <v>29</v>
      </c>
      <c r="C119" s="145" t="s">
        <v>154</v>
      </c>
      <c r="D119" s="146">
        <v>106208.7447450623</v>
      </c>
      <c r="E119" s="147">
        <v>51.261245727539063</v>
      </c>
      <c r="F119" s="147">
        <v>48.738754272460938</v>
      </c>
      <c r="G119" s="146">
        <v>75135.729727191705</v>
      </c>
      <c r="H119" s="147">
        <v>51.069408416748047</v>
      </c>
      <c r="I119" s="147">
        <v>48.930591583251953</v>
      </c>
      <c r="J119" s="146">
        <v>18418.447062717809</v>
      </c>
      <c r="K119" s="147">
        <v>54.286796569824219</v>
      </c>
      <c r="L119" s="147">
        <v>45.713203430175781</v>
      </c>
      <c r="M119" s="146">
        <v>11557.408995447178</v>
      </c>
      <c r="N119" s="147">
        <v>48.091102600097656</v>
      </c>
      <c r="O119" s="147">
        <v>51.908897399902344</v>
      </c>
      <c r="P119" s="146">
        <v>479.49471339303278</v>
      </c>
      <c r="Q119" s="147">
        <v>25.902109146118164</v>
      </c>
      <c r="R119" s="147">
        <v>74.097892761230469</v>
      </c>
      <c r="S119" s="146">
        <v>132.86539524714138</v>
      </c>
      <c r="T119" s="147">
        <v>37.236286163330078</v>
      </c>
      <c r="U119" s="147">
        <v>62.763713836669922</v>
      </c>
      <c r="V119" s="146">
        <v>140.07828835108694</v>
      </c>
      <c r="W119" s="147">
        <v>35.8525390625</v>
      </c>
      <c r="X119" s="147">
        <v>64.1474609375</v>
      </c>
      <c r="Y119" s="146">
        <v>289.78044147745914</v>
      </c>
      <c r="Z119" s="147">
        <v>88.650260925292969</v>
      </c>
      <c r="AA119" s="148">
        <v>11.349739074707031</v>
      </c>
      <c r="AB119" s="35">
        <v>40.270735127649743</v>
      </c>
      <c r="AC119" s="148">
        <v>59.280742645263672</v>
      </c>
      <c r="AD119" s="148">
        <v>40.719257354736328</v>
      </c>
      <c r="AE119" s="35">
        <v>14.669386113784245</v>
      </c>
      <c r="AF119" s="148">
        <v>75.159233093261719</v>
      </c>
      <c r="AG119" s="148">
        <v>24.840764999389648</v>
      </c>
    </row>
    <row r="120" spans="1:33" s="149" customFormat="1" ht="18" customHeight="1" x14ac:dyDescent="0.25">
      <c r="A120" s="145" t="s">
        <v>59</v>
      </c>
      <c r="B120" s="145" t="s">
        <v>29</v>
      </c>
      <c r="C120" s="145" t="s">
        <v>155</v>
      </c>
      <c r="D120" s="146">
        <v>50795.685689758575</v>
      </c>
      <c r="E120" s="147">
        <v>50.2586669921875</v>
      </c>
      <c r="F120" s="147">
        <v>49.7413330078125</v>
      </c>
      <c r="G120" s="146">
        <v>38508.924519941349</v>
      </c>
      <c r="H120" s="147">
        <v>50.440467834472656</v>
      </c>
      <c r="I120" s="147">
        <v>49.559532165527344</v>
      </c>
      <c r="J120" s="146">
        <v>6121.7588129283122</v>
      </c>
      <c r="K120" s="147">
        <v>48.784347534179688</v>
      </c>
      <c r="L120" s="147">
        <v>51.215652465820313</v>
      </c>
      <c r="M120" s="146">
        <v>4724.8740666774074</v>
      </c>
      <c r="N120" s="147">
        <v>47.976734161376953</v>
      </c>
      <c r="O120" s="147">
        <v>52.023265838623047</v>
      </c>
      <c r="P120" s="146">
        <v>296.34911004688848</v>
      </c>
      <c r="Q120" s="147">
        <v>35.180709838867188</v>
      </c>
      <c r="R120" s="147">
        <v>64.819290161132813</v>
      </c>
      <c r="S120" s="146">
        <v>35.236771279408231</v>
      </c>
      <c r="T120" s="147">
        <v>48.291938781738281</v>
      </c>
      <c r="U120" s="147">
        <v>51.708061218261719</v>
      </c>
      <c r="V120" s="146">
        <v>29.473713904076252</v>
      </c>
      <c r="W120" s="147">
        <v>38.130008697509766</v>
      </c>
      <c r="X120" s="147">
        <v>61.869991302490234</v>
      </c>
      <c r="Y120" s="146">
        <v>935.13831105224813</v>
      </c>
      <c r="Z120" s="147">
        <v>69.2276611328125</v>
      </c>
      <c r="AA120" s="148">
        <v>30.772336959838867</v>
      </c>
      <c r="AB120" s="35">
        <v>143.93038392894201</v>
      </c>
      <c r="AC120" s="148">
        <v>50</v>
      </c>
      <c r="AD120" s="148">
        <v>50</v>
      </c>
      <c r="AE120" s="35">
        <v>0</v>
      </c>
      <c r="AF120" s="148">
        <v>0</v>
      </c>
      <c r="AG120" s="148">
        <v>0</v>
      </c>
    </row>
    <row r="121" spans="1:33" s="149" customFormat="1" ht="18" customHeight="1" x14ac:dyDescent="0.25">
      <c r="A121" s="145" t="s">
        <v>46</v>
      </c>
      <c r="B121" s="145" t="s">
        <v>30</v>
      </c>
      <c r="C121" s="145" t="s">
        <v>156</v>
      </c>
      <c r="D121" s="146">
        <v>7465.6649932252385</v>
      </c>
      <c r="E121" s="147">
        <v>32.614429473876953</v>
      </c>
      <c r="F121" s="147">
        <v>67.385574340820313</v>
      </c>
      <c r="G121" s="146">
        <v>4624.0125979682434</v>
      </c>
      <c r="H121" s="147">
        <v>28.875284194946289</v>
      </c>
      <c r="I121" s="147">
        <v>71.124717712402344</v>
      </c>
      <c r="J121" s="146">
        <v>1470.4398821074628</v>
      </c>
      <c r="K121" s="147">
        <v>43.593788146972656</v>
      </c>
      <c r="L121" s="147">
        <v>56.406211853027344</v>
      </c>
      <c r="M121" s="146">
        <v>904.06616804366593</v>
      </c>
      <c r="N121" s="147">
        <v>38.585208892822266</v>
      </c>
      <c r="O121" s="147">
        <v>61.414791107177734</v>
      </c>
      <c r="P121" s="146">
        <v>255.94282722935998</v>
      </c>
      <c r="Q121" s="147">
        <v>24.500547409057617</v>
      </c>
      <c r="R121" s="147">
        <v>75.49945068359375</v>
      </c>
      <c r="S121" s="146">
        <v>105.78198281617237</v>
      </c>
      <c r="T121" s="147">
        <v>0.94534057378768921</v>
      </c>
      <c r="U121" s="147">
        <v>99.054656982421875</v>
      </c>
      <c r="V121" s="146">
        <v>58.702451962074591</v>
      </c>
      <c r="W121" s="147">
        <v>25.514305114746094</v>
      </c>
      <c r="X121" s="147">
        <v>74.485694885253906</v>
      </c>
      <c r="Y121" s="146">
        <v>15.573027699420058</v>
      </c>
      <c r="Z121" s="147">
        <v>0</v>
      </c>
      <c r="AA121" s="148">
        <v>100</v>
      </c>
      <c r="AB121" s="35">
        <v>31.146055398840115</v>
      </c>
      <c r="AC121" s="148">
        <v>100</v>
      </c>
      <c r="AD121" s="148">
        <v>0</v>
      </c>
      <c r="AE121" s="35">
        <v>0</v>
      </c>
      <c r="AF121" s="148">
        <v>0</v>
      </c>
      <c r="AG121" s="148">
        <v>0</v>
      </c>
    </row>
    <row r="122" spans="1:33" s="149" customFormat="1" ht="18" customHeight="1" x14ac:dyDescent="0.25">
      <c r="A122" s="145" t="s">
        <v>46</v>
      </c>
      <c r="B122" s="145" t="s">
        <v>30</v>
      </c>
      <c r="C122" s="145" t="s">
        <v>157</v>
      </c>
      <c r="D122" s="146">
        <v>59355.301087288732</v>
      </c>
      <c r="E122" s="147">
        <v>24.121536254882813</v>
      </c>
      <c r="F122" s="147">
        <v>75.878463745117188</v>
      </c>
      <c r="G122" s="146">
        <v>23944.209179314967</v>
      </c>
      <c r="H122" s="147">
        <v>17.875652313232422</v>
      </c>
      <c r="I122" s="147">
        <v>82.124343872070313</v>
      </c>
      <c r="J122" s="146">
        <v>6739.8588136068502</v>
      </c>
      <c r="K122" s="147">
        <v>34.748546600341797</v>
      </c>
      <c r="L122" s="147">
        <v>65.251457214355469</v>
      </c>
      <c r="M122" s="146">
        <v>6742.3051791699154</v>
      </c>
      <c r="N122" s="147">
        <v>40.970512390136719</v>
      </c>
      <c r="O122" s="147">
        <v>59.029487609863281</v>
      </c>
      <c r="P122" s="146">
        <v>12413.269711243869</v>
      </c>
      <c r="Q122" s="147">
        <v>12.926681518554688</v>
      </c>
      <c r="R122" s="147">
        <v>87.073318481445313</v>
      </c>
      <c r="S122" s="146">
        <v>4305.0255517992327</v>
      </c>
      <c r="T122" s="147">
        <v>31.526548385620117</v>
      </c>
      <c r="U122" s="147">
        <v>68.47344970703125</v>
      </c>
      <c r="V122" s="146">
        <v>4640.5642349481368</v>
      </c>
      <c r="W122" s="147">
        <v>37.319656372070313</v>
      </c>
      <c r="X122" s="147">
        <v>62.680343627929688</v>
      </c>
      <c r="Y122" s="146">
        <v>189.3438949796147</v>
      </c>
      <c r="Z122" s="147">
        <v>36.335418701171875</v>
      </c>
      <c r="AA122" s="148">
        <v>63.664581298828125</v>
      </c>
      <c r="AB122" s="35">
        <v>270.04714615245649</v>
      </c>
      <c r="AC122" s="148">
        <v>52.426937103271484</v>
      </c>
      <c r="AD122" s="148">
        <v>47.573062896728516</v>
      </c>
      <c r="AE122" s="35">
        <v>110.67737607359743</v>
      </c>
      <c r="AF122" s="148">
        <v>26.020166397094727</v>
      </c>
      <c r="AG122" s="148">
        <v>73.979835510253906</v>
      </c>
    </row>
    <row r="123" spans="1:33" s="149" customFormat="1" ht="18" customHeight="1" x14ac:dyDescent="0.25">
      <c r="A123" s="145" t="s">
        <v>46</v>
      </c>
      <c r="B123" s="145" t="s">
        <v>30</v>
      </c>
      <c r="C123" s="145" t="s">
        <v>158</v>
      </c>
      <c r="D123" s="146">
        <v>29872.78056690166</v>
      </c>
      <c r="E123" s="147">
        <v>23.887746810913086</v>
      </c>
      <c r="F123" s="147">
        <v>76.112251281738281</v>
      </c>
      <c r="G123" s="146">
        <v>14401.278936972634</v>
      </c>
      <c r="H123" s="147">
        <v>12.540775299072266</v>
      </c>
      <c r="I123" s="147">
        <v>87.459228515625</v>
      </c>
      <c r="J123" s="146">
        <v>5495.4476781235071</v>
      </c>
      <c r="K123" s="147">
        <v>36.806011199951172</v>
      </c>
      <c r="L123" s="147">
        <v>63.193988800048828</v>
      </c>
      <c r="M123" s="146">
        <v>4665.5758752444281</v>
      </c>
      <c r="N123" s="147">
        <v>42.544147491455078</v>
      </c>
      <c r="O123" s="147">
        <v>57.455852508544922</v>
      </c>
      <c r="P123" s="146">
        <v>2982.4441687589356</v>
      </c>
      <c r="Q123" s="147">
        <v>16.220630645751953</v>
      </c>
      <c r="R123" s="147">
        <v>83.779373168945313</v>
      </c>
      <c r="S123" s="146">
        <v>1106.1417813623791</v>
      </c>
      <c r="T123" s="147">
        <v>30.938066482543945</v>
      </c>
      <c r="U123" s="147">
        <v>69.061935424804688</v>
      </c>
      <c r="V123" s="146">
        <v>995.93640854120338</v>
      </c>
      <c r="W123" s="147">
        <v>43.150611877441406</v>
      </c>
      <c r="X123" s="147">
        <v>56.849388122558594</v>
      </c>
      <c r="Y123" s="146">
        <v>154.71367297373558</v>
      </c>
      <c r="Z123" s="147">
        <v>31.038755416870117</v>
      </c>
      <c r="AA123" s="148">
        <v>68.96124267578125</v>
      </c>
      <c r="AB123" s="35">
        <v>38.522045815582445</v>
      </c>
      <c r="AC123" s="148">
        <v>22.294172286987305</v>
      </c>
      <c r="AD123" s="148">
        <v>77.705825805664063</v>
      </c>
      <c r="AE123" s="35">
        <v>32.719999109071871</v>
      </c>
      <c r="AF123" s="148">
        <v>30.456348419189453</v>
      </c>
      <c r="AG123" s="148">
        <v>69.543647766113281</v>
      </c>
    </row>
    <row r="124" spans="1:33" s="149" customFormat="1" ht="18" customHeight="1" x14ac:dyDescent="0.25">
      <c r="A124" s="145" t="s">
        <v>46</v>
      </c>
      <c r="B124" s="145" t="s">
        <v>30</v>
      </c>
      <c r="C124" s="145" t="s">
        <v>159</v>
      </c>
      <c r="D124" s="146">
        <v>178660.58902770368</v>
      </c>
      <c r="E124" s="147">
        <v>29.91218376159668</v>
      </c>
      <c r="F124" s="147">
        <v>70.087814331054688</v>
      </c>
      <c r="G124" s="146">
        <v>62946.034662587379</v>
      </c>
      <c r="H124" s="147">
        <v>24.191738128662109</v>
      </c>
      <c r="I124" s="147">
        <v>75.808265686035156</v>
      </c>
      <c r="J124" s="146">
        <v>20259.30527259277</v>
      </c>
      <c r="K124" s="147">
        <v>48.280525207519531</v>
      </c>
      <c r="L124" s="147">
        <v>51.719474792480469</v>
      </c>
      <c r="M124" s="146">
        <v>18490.476490586319</v>
      </c>
      <c r="N124" s="147">
        <v>46.004829406738281</v>
      </c>
      <c r="O124" s="147">
        <v>53.995170593261719</v>
      </c>
      <c r="P124" s="146">
        <v>39405.618814550813</v>
      </c>
      <c r="Q124" s="147">
        <v>11.807130813598633</v>
      </c>
      <c r="R124" s="147">
        <v>88.19287109375</v>
      </c>
      <c r="S124" s="146">
        <v>16471.694308095764</v>
      </c>
      <c r="T124" s="147">
        <v>42.060127258300781</v>
      </c>
      <c r="U124" s="147">
        <v>57.939872741699219</v>
      </c>
      <c r="V124" s="146">
        <v>17220.138498251756</v>
      </c>
      <c r="W124" s="147">
        <v>45.300670623779297</v>
      </c>
      <c r="X124" s="147">
        <v>54.699329376220703</v>
      </c>
      <c r="Y124" s="146">
        <v>2775.4849159494361</v>
      </c>
      <c r="Z124" s="147">
        <v>4.1980013847351074</v>
      </c>
      <c r="AA124" s="148">
        <v>95.802001953125</v>
      </c>
      <c r="AB124" s="35">
        <v>652.79034319526636</v>
      </c>
      <c r="AC124" s="148">
        <v>44.812191009521484</v>
      </c>
      <c r="AD124" s="148">
        <v>55.187808990478516</v>
      </c>
      <c r="AE124" s="35">
        <v>439.0457218934913</v>
      </c>
      <c r="AF124" s="148">
        <v>30.785076141357422</v>
      </c>
      <c r="AG124" s="148">
        <v>69.214920043945313</v>
      </c>
    </row>
    <row r="125" spans="1:33" s="149" customFormat="1" ht="18" customHeight="1" x14ac:dyDescent="0.25">
      <c r="A125" s="145" t="s">
        <v>46</v>
      </c>
      <c r="B125" s="145" t="s">
        <v>30</v>
      </c>
      <c r="C125" s="145" t="s">
        <v>160</v>
      </c>
      <c r="D125" s="146">
        <v>84735.25257188674</v>
      </c>
      <c r="E125" s="147">
        <v>27.176050186157227</v>
      </c>
      <c r="F125" s="147">
        <v>72.823951721191406</v>
      </c>
      <c r="G125" s="146">
        <v>46059.787869228385</v>
      </c>
      <c r="H125" s="147">
        <v>20.497749328613281</v>
      </c>
      <c r="I125" s="147">
        <v>79.502250671386719</v>
      </c>
      <c r="J125" s="146">
        <v>10186.943189124415</v>
      </c>
      <c r="K125" s="147">
        <v>35.091804504394531</v>
      </c>
      <c r="L125" s="147">
        <v>64.908195495605469</v>
      </c>
      <c r="M125" s="146">
        <v>12774.66047000507</v>
      </c>
      <c r="N125" s="147">
        <v>43.489723205566406</v>
      </c>
      <c r="O125" s="147">
        <v>56.510276794433594</v>
      </c>
      <c r="P125" s="146">
        <v>9646.0569874225057</v>
      </c>
      <c r="Q125" s="147">
        <v>19.896102905273438</v>
      </c>
      <c r="R125" s="147">
        <v>80.103897094726563</v>
      </c>
      <c r="S125" s="146">
        <v>2515.6941742394006</v>
      </c>
      <c r="T125" s="147">
        <v>38.823539733886719</v>
      </c>
      <c r="U125" s="147">
        <v>61.176460266113281</v>
      </c>
      <c r="V125" s="146">
        <v>2730.0905431886472</v>
      </c>
      <c r="W125" s="147">
        <v>40.014225006103516</v>
      </c>
      <c r="X125" s="147">
        <v>59.985774993896484</v>
      </c>
      <c r="Y125" s="146">
        <v>677.79080846061333</v>
      </c>
      <c r="Z125" s="147">
        <v>61.26910400390625</v>
      </c>
      <c r="AA125" s="148">
        <v>38.73089599609375</v>
      </c>
      <c r="AB125" s="35">
        <v>52.506693202770713</v>
      </c>
      <c r="AC125" s="148">
        <v>37.487922668457031</v>
      </c>
      <c r="AD125" s="148">
        <v>62.512077331542969</v>
      </c>
      <c r="AE125" s="35">
        <v>91.72183701508159</v>
      </c>
      <c r="AF125" s="148">
        <v>35.730087280273438</v>
      </c>
      <c r="AG125" s="148">
        <v>64.269912719726563</v>
      </c>
    </row>
    <row r="126" spans="1:33" s="149" customFormat="1" ht="18" customHeight="1" x14ac:dyDescent="0.25">
      <c r="A126" s="145" t="s">
        <v>46</v>
      </c>
      <c r="B126" s="145" t="s">
        <v>30</v>
      </c>
      <c r="C126" s="145" t="s">
        <v>161</v>
      </c>
      <c r="D126" s="146">
        <v>77328.208769164587</v>
      </c>
      <c r="E126" s="147">
        <v>26.433341979980469</v>
      </c>
      <c r="F126" s="147">
        <v>73.566658020019531</v>
      </c>
      <c r="G126" s="146">
        <v>16551.679747905597</v>
      </c>
      <c r="H126" s="147">
        <v>25.317014694213867</v>
      </c>
      <c r="I126" s="147">
        <v>74.6829833984375</v>
      </c>
      <c r="J126" s="146">
        <v>4473.8696593542809</v>
      </c>
      <c r="K126" s="147">
        <v>42.126068115234375</v>
      </c>
      <c r="L126" s="147">
        <v>57.873931884765625</v>
      </c>
      <c r="M126" s="146">
        <v>4520.2864194485974</v>
      </c>
      <c r="N126" s="147">
        <v>39.327163696289063</v>
      </c>
      <c r="O126" s="147">
        <v>60.672836303710938</v>
      </c>
      <c r="P126" s="146">
        <v>25110.259999939361</v>
      </c>
      <c r="Q126" s="147">
        <v>10.667635917663574</v>
      </c>
      <c r="R126" s="147">
        <v>89.332366943359375</v>
      </c>
      <c r="S126" s="146">
        <v>13522.53397819414</v>
      </c>
      <c r="T126" s="147">
        <v>30.716409683227539</v>
      </c>
      <c r="U126" s="147">
        <v>69.283592224121094</v>
      </c>
      <c r="V126" s="146">
        <v>12338.43620152965</v>
      </c>
      <c r="W126" s="147">
        <v>43.548713684082031</v>
      </c>
      <c r="X126" s="147">
        <v>56.451286315917969</v>
      </c>
      <c r="Y126" s="146">
        <v>418.37573828163534</v>
      </c>
      <c r="Z126" s="147">
        <v>45.462028503417969</v>
      </c>
      <c r="AA126" s="148">
        <v>54.537971496582031</v>
      </c>
      <c r="AB126" s="35">
        <v>234.21376390822348</v>
      </c>
      <c r="AC126" s="148">
        <v>38.004749298095703</v>
      </c>
      <c r="AD126" s="148">
        <v>61.995250701904297</v>
      </c>
      <c r="AE126" s="35">
        <v>158.55326060295414</v>
      </c>
      <c r="AF126" s="148">
        <v>64.912277221679688</v>
      </c>
      <c r="AG126" s="148">
        <v>35.087718963623047</v>
      </c>
    </row>
    <row r="127" spans="1:33" s="149" customFormat="1" ht="18" customHeight="1" x14ac:dyDescent="0.25">
      <c r="A127" s="145" t="s">
        <v>46</v>
      </c>
      <c r="B127" s="145" t="s">
        <v>30</v>
      </c>
      <c r="C127" s="145" t="s">
        <v>162</v>
      </c>
      <c r="D127" s="146">
        <v>185376.37521895833</v>
      </c>
      <c r="E127" s="147">
        <v>30.338851928710938</v>
      </c>
      <c r="F127" s="147">
        <v>69.661148071289063</v>
      </c>
      <c r="G127" s="146">
        <v>88135.597426108216</v>
      </c>
      <c r="H127" s="147">
        <v>10.308841705322266</v>
      </c>
      <c r="I127" s="147">
        <v>89.691154479980469</v>
      </c>
      <c r="J127" s="146">
        <v>69577.879642316533</v>
      </c>
      <c r="K127" s="147">
        <v>50.926288604736328</v>
      </c>
      <c r="L127" s="147">
        <v>49.073711395263672</v>
      </c>
      <c r="M127" s="146">
        <v>25614.843249932248</v>
      </c>
      <c r="N127" s="147">
        <v>43.724220275878906</v>
      </c>
      <c r="O127" s="147">
        <v>56.275779724121094</v>
      </c>
      <c r="P127" s="146">
        <v>1079.5531990512434</v>
      </c>
      <c r="Q127" s="147">
        <v>10.265608787536621</v>
      </c>
      <c r="R127" s="147">
        <v>89.734390258789063</v>
      </c>
      <c r="S127" s="146">
        <v>224.13055855316586</v>
      </c>
      <c r="T127" s="147">
        <v>34.629524230957031</v>
      </c>
      <c r="U127" s="147">
        <v>65.370475769042969</v>
      </c>
      <c r="V127" s="146">
        <v>273.62418077278875</v>
      </c>
      <c r="W127" s="147">
        <v>45.765407562255859</v>
      </c>
      <c r="X127" s="147">
        <v>54.234592437744141</v>
      </c>
      <c r="Y127" s="146">
        <v>299.3803517005444</v>
      </c>
      <c r="Z127" s="147">
        <v>44.801601409912109</v>
      </c>
      <c r="AA127" s="148">
        <v>55.198398590087891</v>
      </c>
      <c r="AB127" s="35">
        <v>61.954313366404122</v>
      </c>
      <c r="AC127" s="148">
        <v>22.865901947021484</v>
      </c>
      <c r="AD127" s="148">
        <v>77.13409423828125</v>
      </c>
      <c r="AE127" s="35">
        <v>109.41229715699964</v>
      </c>
      <c r="AF127" s="148">
        <v>54.861110687255859</v>
      </c>
      <c r="AG127" s="148">
        <v>45.138889312744141</v>
      </c>
    </row>
    <row r="128" spans="1:33" s="149" customFormat="1" ht="18" customHeight="1" x14ac:dyDescent="0.25">
      <c r="A128" s="145" t="s">
        <v>46</v>
      </c>
      <c r="B128" s="145" t="s">
        <v>30</v>
      </c>
      <c r="C128" s="145" t="s">
        <v>163</v>
      </c>
      <c r="D128" s="146">
        <v>37099.231679188706</v>
      </c>
      <c r="E128" s="147">
        <v>24.847240447998047</v>
      </c>
      <c r="F128" s="147">
        <v>75.152755737304688</v>
      </c>
      <c r="G128" s="146">
        <v>12639.687434420652</v>
      </c>
      <c r="H128" s="147">
        <v>17.483697891235352</v>
      </c>
      <c r="I128" s="147">
        <v>82.516304016113281</v>
      </c>
      <c r="J128" s="146">
        <v>3681.6770010682271</v>
      </c>
      <c r="K128" s="147">
        <v>29.938539505004883</v>
      </c>
      <c r="L128" s="147">
        <v>70.06146240234375</v>
      </c>
      <c r="M128" s="146">
        <v>4396.1643126400413</v>
      </c>
      <c r="N128" s="147">
        <v>42.794948577880859</v>
      </c>
      <c r="O128" s="147">
        <v>57.205051422119141</v>
      </c>
      <c r="P128" s="146">
        <v>9438.0840096503853</v>
      </c>
      <c r="Q128" s="147">
        <v>14.068171501159668</v>
      </c>
      <c r="R128" s="147">
        <v>85.931831359863281</v>
      </c>
      <c r="S128" s="146">
        <v>2614.9574376498667</v>
      </c>
      <c r="T128" s="147">
        <v>35.070999145507813</v>
      </c>
      <c r="U128" s="147">
        <v>64.929000854492188</v>
      </c>
      <c r="V128" s="146">
        <v>3963.0459829958641</v>
      </c>
      <c r="W128" s="147">
        <v>41.414791107177734</v>
      </c>
      <c r="X128" s="147">
        <v>58.585208892822266</v>
      </c>
      <c r="Y128" s="146">
        <v>95.232100462275071</v>
      </c>
      <c r="Z128" s="147">
        <v>27.809667587280273</v>
      </c>
      <c r="AA128" s="148">
        <v>72.190330505371094</v>
      </c>
      <c r="AB128" s="35">
        <v>122.31507377827309</v>
      </c>
      <c r="AC128" s="148">
        <v>58.4835205078125</v>
      </c>
      <c r="AD128" s="148">
        <v>41.5164794921875</v>
      </c>
      <c r="AE128" s="35">
        <v>148.06832652303123</v>
      </c>
      <c r="AF128" s="148">
        <v>27.359928131103516</v>
      </c>
      <c r="AG128" s="148">
        <v>72.640068054199219</v>
      </c>
    </row>
    <row r="129" spans="1:33" s="149" customFormat="1" ht="18" customHeight="1" x14ac:dyDescent="0.25">
      <c r="A129" s="145" t="s">
        <v>46</v>
      </c>
      <c r="B129" s="145" t="s">
        <v>30</v>
      </c>
      <c r="C129" s="145" t="s">
        <v>164</v>
      </c>
      <c r="D129" s="146">
        <v>50830.106181627838</v>
      </c>
      <c r="E129" s="147">
        <v>30.262275695800781</v>
      </c>
      <c r="F129" s="147">
        <v>69.737724304199219</v>
      </c>
      <c r="G129" s="146">
        <v>18854.113536417008</v>
      </c>
      <c r="H129" s="147">
        <v>19.865034103393555</v>
      </c>
      <c r="I129" s="147">
        <v>80.134963989257813</v>
      </c>
      <c r="J129" s="146">
        <v>9477.610672585166</v>
      </c>
      <c r="K129" s="147">
        <v>51.149921417236328</v>
      </c>
      <c r="L129" s="147">
        <v>48.850078582763672</v>
      </c>
      <c r="M129" s="146">
        <v>5260.5974104602647</v>
      </c>
      <c r="N129" s="147">
        <v>40.638385772705078</v>
      </c>
      <c r="O129" s="147">
        <v>59.361614227294922</v>
      </c>
      <c r="P129" s="146">
        <v>9716.7196719840103</v>
      </c>
      <c r="Q129" s="147">
        <v>14.426155090332031</v>
      </c>
      <c r="R129" s="147">
        <v>85.573844909667969</v>
      </c>
      <c r="S129" s="146">
        <v>2923.7506590377975</v>
      </c>
      <c r="T129" s="147">
        <v>44.908260345458984</v>
      </c>
      <c r="U129" s="147">
        <v>55.091739654541016</v>
      </c>
      <c r="V129" s="146">
        <v>2762.4168971415024</v>
      </c>
      <c r="W129" s="147">
        <v>42.001155853271484</v>
      </c>
      <c r="X129" s="147">
        <v>57.998844146728516</v>
      </c>
      <c r="Y129" s="146">
        <v>1108.3968462541493</v>
      </c>
      <c r="Z129" s="147">
        <v>36.146095275878906</v>
      </c>
      <c r="AA129" s="148">
        <v>63.853904724121094</v>
      </c>
      <c r="AB129" s="35">
        <v>463.26122235487355</v>
      </c>
      <c r="AC129" s="148">
        <v>46.491603851318359</v>
      </c>
      <c r="AD129" s="148">
        <v>53.508396148681641</v>
      </c>
      <c r="AE129" s="35">
        <v>263.23926539321275</v>
      </c>
      <c r="AF129" s="148">
        <v>60.909091949462891</v>
      </c>
      <c r="AG129" s="148">
        <v>39.090908050537109</v>
      </c>
    </row>
    <row r="130" spans="1:33" s="149" customFormat="1" ht="18" customHeight="1" x14ac:dyDescent="0.25">
      <c r="A130" s="145" t="s">
        <v>37</v>
      </c>
      <c r="B130" s="145" t="s">
        <v>31</v>
      </c>
      <c r="C130" s="145" t="s">
        <v>165</v>
      </c>
      <c r="D130" s="146">
        <v>123960.74618539805</v>
      </c>
      <c r="E130" s="147">
        <v>42.138786315917969</v>
      </c>
      <c r="F130" s="147">
        <v>57.861213684082031</v>
      </c>
      <c r="G130" s="146">
        <v>75443.776452993145</v>
      </c>
      <c r="H130" s="147">
        <v>38.668300628662109</v>
      </c>
      <c r="I130" s="147">
        <v>61.331699371337891</v>
      </c>
      <c r="J130" s="146">
        <v>28031.039493476022</v>
      </c>
      <c r="K130" s="147">
        <v>48.204868316650391</v>
      </c>
      <c r="L130" s="147">
        <v>51.795131683349609</v>
      </c>
      <c r="M130" s="146">
        <v>19315.936737201911</v>
      </c>
      <c r="N130" s="147">
        <v>46.864299774169922</v>
      </c>
      <c r="O130" s="147">
        <v>53.135700225830078</v>
      </c>
      <c r="P130" s="146">
        <v>231.72822683849657</v>
      </c>
      <c r="Q130" s="147">
        <v>34.683685302734375</v>
      </c>
      <c r="R130" s="147">
        <v>65.316314697265625</v>
      </c>
      <c r="S130" s="146">
        <v>83.406584473613648</v>
      </c>
      <c r="T130" s="147">
        <v>50.649623870849609</v>
      </c>
      <c r="U130" s="147">
        <v>49.350376129150391</v>
      </c>
      <c r="V130" s="146">
        <v>73.365054637267107</v>
      </c>
      <c r="W130" s="147">
        <v>40.924930572509766</v>
      </c>
      <c r="X130" s="147">
        <v>59.075069427490234</v>
      </c>
      <c r="Y130" s="146">
        <v>438.66242385206465</v>
      </c>
      <c r="Z130" s="147">
        <v>36.194343566894531</v>
      </c>
      <c r="AA130" s="148">
        <v>63.805656433105469</v>
      </c>
      <c r="AB130" s="35">
        <v>152</v>
      </c>
      <c r="AC130" s="148">
        <v>55.921051025390625</v>
      </c>
      <c r="AD130" s="148">
        <v>44.078948974609375</v>
      </c>
      <c r="AE130" s="35">
        <v>190.8312119260323</v>
      </c>
      <c r="AF130" s="148">
        <v>53.298812866210938</v>
      </c>
      <c r="AG130" s="148">
        <v>46.701187133789063</v>
      </c>
    </row>
    <row r="131" spans="1:33" s="149" customFormat="1" ht="18" customHeight="1" x14ac:dyDescent="0.25">
      <c r="A131" s="145" t="s">
        <v>37</v>
      </c>
      <c r="B131" s="145" t="s">
        <v>31</v>
      </c>
      <c r="C131" s="145" t="s">
        <v>166</v>
      </c>
      <c r="D131" s="146">
        <v>132835.20761857356</v>
      </c>
      <c r="E131" s="147">
        <v>28.447187423706055</v>
      </c>
      <c r="F131" s="147">
        <v>71.552810668945313</v>
      </c>
      <c r="G131" s="146">
        <v>96627.439253275312</v>
      </c>
      <c r="H131" s="147">
        <v>24.870325088500977</v>
      </c>
      <c r="I131" s="147">
        <v>75.129676818847656</v>
      </c>
      <c r="J131" s="146">
        <v>19325.302931370225</v>
      </c>
      <c r="K131" s="147">
        <v>31.777702331542969</v>
      </c>
      <c r="L131" s="147">
        <v>68.222297668457031</v>
      </c>
      <c r="M131" s="146">
        <v>14576.568199855197</v>
      </c>
      <c r="N131" s="147">
        <v>45.558128356933594</v>
      </c>
      <c r="O131" s="147">
        <v>54.441871643066406</v>
      </c>
      <c r="P131" s="146">
        <v>1154.1664765576418</v>
      </c>
      <c r="Q131" s="147">
        <v>42.841537475585938</v>
      </c>
      <c r="R131" s="147">
        <v>57.158462524414063</v>
      </c>
      <c r="S131" s="146">
        <v>127.08097392803286</v>
      </c>
      <c r="T131" s="147">
        <v>33.387035369873047</v>
      </c>
      <c r="U131" s="147">
        <v>66.612960815429688</v>
      </c>
      <c r="V131" s="146">
        <v>127.82152924722755</v>
      </c>
      <c r="W131" s="147">
        <v>41.622474670410156</v>
      </c>
      <c r="X131" s="147">
        <v>58.377525329589844</v>
      </c>
      <c r="Y131" s="146">
        <v>540.99491290008143</v>
      </c>
      <c r="Z131" s="147">
        <v>35.017997741699219</v>
      </c>
      <c r="AA131" s="148">
        <v>64.982002258300781</v>
      </c>
      <c r="AB131" s="35">
        <v>120.0952412741525</v>
      </c>
      <c r="AC131" s="148">
        <v>46.748611450195313</v>
      </c>
      <c r="AD131" s="148">
        <v>53.251388549804688</v>
      </c>
      <c r="AE131" s="35">
        <v>235.73810016541265</v>
      </c>
      <c r="AF131" s="148">
        <v>58.832439422607422</v>
      </c>
      <c r="AG131" s="148">
        <v>41.167560577392578</v>
      </c>
    </row>
    <row r="132" spans="1:33" s="149" customFormat="1" ht="18" customHeight="1" x14ac:dyDescent="0.25">
      <c r="A132" s="145" t="s">
        <v>37</v>
      </c>
      <c r="B132" s="145" t="s">
        <v>31</v>
      </c>
      <c r="C132" s="145" t="s">
        <v>167</v>
      </c>
      <c r="D132" s="146">
        <v>71351.065216854375</v>
      </c>
      <c r="E132" s="147">
        <v>36.385200500488281</v>
      </c>
      <c r="F132" s="147">
        <v>63.614799499511719</v>
      </c>
      <c r="G132" s="146">
        <v>45763.636077356292</v>
      </c>
      <c r="H132" s="147">
        <v>30.991674423217773</v>
      </c>
      <c r="I132" s="147">
        <v>69.008323669433594</v>
      </c>
      <c r="J132" s="146">
        <v>15208.930979549499</v>
      </c>
      <c r="K132" s="147">
        <v>47.301689147949219</v>
      </c>
      <c r="L132" s="147">
        <v>52.698310852050781</v>
      </c>
      <c r="M132" s="146">
        <v>9929.551842521254</v>
      </c>
      <c r="N132" s="147">
        <v>44.711566925048828</v>
      </c>
      <c r="O132" s="147">
        <v>55.288433074951172</v>
      </c>
      <c r="P132" s="146">
        <v>207.34492936178623</v>
      </c>
      <c r="Q132" s="147">
        <v>14.856601715087891</v>
      </c>
      <c r="R132" s="147">
        <v>85.143394470214844</v>
      </c>
      <c r="S132" s="146">
        <v>59.34316340644142</v>
      </c>
      <c r="T132" s="147">
        <v>44.944656372070313</v>
      </c>
      <c r="U132" s="147">
        <v>55.055343627929688</v>
      </c>
      <c r="V132" s="146">
        <v>93.557152736613318</v>
      </c>
      <c r="W132" s="147">
        <v>27.861488342285156</v>
      </c>
      <c r="X132" s="147">
        <v>72.138511657714844</v>
      </c>
      <c r="Y132" s="146">
        <v>53.029490219324252</v>
      </c>
      <c r="Z132" s="147">
        <v>85.533363342285156</v>
      </c>
      <c r="AA132" s="148">
        <v>14.466632843017578</v>
      </c>
      <c r="AB132" s="35">
        <v>15</v>
      </c>
      <c r="AC132" s="148">
        <v>20</v>
      </c>
      <c r="AD132" s="148">
        <v>80</v>
      </c>
      <c r="AE132" s="35">
        <v>20.67158170322071</v>
      </c>
      <c r="AF132" s="148">
        <v>61.299526214599609</v>
      </c>
      <c r="AG132" s="148">
        <v>38.700473785400391</v>
      </c>
    </row>
    <row r="133" spans="1:33" s="149" customFormat="1" ht="18" customHeight="1" x14ac:dyDescent="0.25">
      <c r="A133" s="145" t="s">
        <v>37</v>
      </c>
      <c r="B133" s="145" t="s">
        <v>31</v>
      </c>
      <c r="C133" s="145" t="s">
        <v>168</v>
      </c>
      <c r="D133" s="146">
        <v>54342.516804788022</v>
      </c>
      <c r="E133" s="147">
        <v>26.822498321533203</v>
      </c>
      <c r="F133" s="147">
        <v>73.177497863769531</v>
      </c>
      <c r="G133" s="146">
        <v>32190.656199415105</v>
      </c>
      <c r="H133" s="147">
        <v>21.556983947753906</v>
      </c>
      <c r="I133" s="147">
        <v>78.443016052246094</v>
      </c>
      <c r="J133" s="146">
        <v>12654.27414819659</v>
      </c>
      <c r="K133" s="147">
        <v>27.352767944335938</v>
      </c>
      <c r="L133" s="147">
        <v>72.647232055664063</v>
      </c>
      <c r="M133" s="146">
        <v>8503.474238710809</v>
      </c>
      <c r="N133" s="147">
        <v>44.303272247314453</v>
      </c>
      <c r="O133" s="147">
        <v>55.696727752685547</v>
      </c>
      <c r="P133" s="146">
        <v>608.23619992454132</v>
      </c>
      <c r="Q133" s="147">
        <v>44.438823699951172</v>
      </c>
      <c r="R133" s="147">
        <v>55.561176300048828</v>
      </c>
      <c r="S133" s="146">
        <v>115.2679253200516</v>
      </c>
      <c r="T133" s="147">
        <v>21.129884719848633</v>
      </c>
      <c r="U133" s="147">
        <v>78.8701171875</v>
      </c>
      <c r="V133" s="146">
        <v>58.767718398946528</v>
      </c>
      <c r="W133" s="147">
        <v>33.974842071533203</v>
      </c>
      <c r="X133" s="147">
        <v>66.025161743164063</v>
      </c>
      <c r="Y133" s="146">
        <v>149.53438222728568</v>
      </c>
      <c r="Z133" s="147">
        <v>37.5</v>
      </c>
      <c r="AA133" s="148">
        <v>62.5</v>
      </c>
      <c r="AB133" s="35">
        <v>0</v>
      </c>
      <c r="AC133" s="148">
        <v>0</v>
      </c>
      <c r="AD133" s="148">
        <v>0</v>
      </c>
      <c r="AE133" s="35">
        <v>62.30599259470236</v>
      </c>
      <c r="AF133" s="148">
        <v>60</v>
      </c>
      <c r="AG133" s="148">
        <v>40</v>
      </c>
    </row>
    <row r="134" spans="1:33" s="149" customFormat="1" ht="18" customHeight="1" x14ac:dyDescent="0.25">
      <c r="A134" s="145" t="s">
        <v>37</v>
      </c>
      <c r="B134" s="145" t="s">
        <v>31</v>
      </c>
      <c r="C134" s="145" t="s">
        <v>169</v>
      </c>
      <c r="D134" s="146">
        <v>179506.37980210542</v>
      </c>
      <c r="E134" s="147">
        <v>25.084392547607422</v>
      </c>
      <c r="F134" s="147">
        <v>74.915611267089844</v>
      </c>
      <c r="G134" s="146">
        <v>110219.90618191705</v>
      </c>
      <c r="H134" s="147">
        <v>16.777936935424805</v>
      </c>
      <c r="I134" s="147">
        <v>83.222061157226563</v>
      </c>
      <c r="J134" s="146">
        <v>33098.18968772691</v>
      </c>
      <c r="K134" s="147">
        <v>32.925403594970703</v>
      </c>
      <c r="L134" s="147">
        <v>67.074592590332031</v>
      </c>
      <c r="M134" s="146">
        <v>35704.980237835865</v>
      </c>
      <c r="N134" s="147">
        <v>43.478904724121094</v>
      </c>
      <c r="O134" s="147">
        <v>56.521095275878906</v>
      </c>
      <c r="P134" s="146">
        <v>416.85984023238962</v>
      </c>
      <c r="Q134" s="147">
        <v>21.903532028198242</v>
      </c>
      <c r="R134" s="147">
        <v>78.096466064453125</v>
      </c>
      <c r="S134" s="146">
        <v>0</v>
      </c>
      <c r="T134" s="147">
        <v>0</v>
      </c>
      <c r="U134" s="147">
        <v>0</v>
      </c>
      <c r="V134" s="146">
        <v>66.443854393609371</v>
      </c>
      <c r="W134" s="147">
        <v>33.566432952880859</v>
      </c>
      <c r="X134" s="147">
        <v>66.433563232421875</v>
      </c>
      <c r="Y134" s="146">
        <v>0</v>
      </c>
      <c r="Z134" s="147">
        <v>0</v>
      </c>
      <c r="AA134" s="148">
        <v>0</v>
      </c>
      <c r="AB134" s="35">
        <v>0</v>
      </c>
      <c r="AC134" s="148">
        <v>0</v>
      </c>
      <c r="AD134" s="148">
        <v>0</v>
      </c>
      <c r="AE134" s="35">
        <v>0</v>
      </c>
      <c r="AF134" s="148">
        <v>0</v>
      </c>
      <c r="AG134" s="148">
        <v>0</v>
      </c>
    </row>
    <row r="135" spans="1:33" s="149" customFormat="1" ht="18" customHeight="1" x14ac:dyDescent="0.25">
      <c r="A135" s="145" t="s">
        <v>37</v>
      </c>
      <c r="B135" s="145" t="s">
        <v>31</v>
      </c>
      <c r="C135" s="145" t="s">
        <v>170</v>
      </c>
      <c r="D135" s="146">
        <v>57472.015651774833</v>
      </c>
      <c r="E135" s="147">
        <v>24.463010787963867</v>
      </c>
      <c r="F135" s="147">
        <v>75.5369873046875</v>
      </c>
      <c r="G135" s="146">
        <v>39951.395236153963</v>
      </c>
      <c r="H135" s="147">
        <v>17.950197219848633</v>
      </c>
      <c r="I135" s="147">
        <v>82.0498046875</v>
      </c>
      <c r="J135" s="146">
        <v>8106.4185916976685</v>
      </c>
      <c r="K135" s="147">
        <v>30.61829948425293</v>
      </c>
      <c r="L135" s="147">
        <v>69.381698608398438</v>
      </c>
      <c r="M135" s="146">
        <v>9400.2717119737117</v>
      </c>
      <c r="N135" s="147">
        <v>46.870815277099609</v>
      </c>
      <c r="O135" s="147">
        <v>53.129184722900391</v>
      </c>
      <c r="P135" s="146">
        <v>0</v>
      </c>
      <c r="Q135" s="147">
        <v>0</v>
      </c>
      <c r="R135" s="147">
        <v>0</v>
      </c>
      <c r="S135" s="146">
        <v>0</v>
      </c>
      <c r="T135" s="147">
        <v>0</v>
      </c>
      <c r="U135" s="147">
        <v>0</v>
      </c>
      <c r="V135" s="146">
        <v>0</v>
      </c>
      <c r="W135" s="147">
        <v>0</v>
      </c>
      <c r="X135" s="147">
        <v>0</v>
      </c>
      <c r="Y135" s="146">
        <v>13.930111949379407</v>
      </c>
      <c r="Z135" s="147">
        <v>0</v>
      </c>
      <c r="AA135" s="148">
        <v>100</v>
      </c>
      <c r="AB135" s="35">
        <v>0</v>
      </c>
      <c r="AC135" s="148">
        <v>0</v>
      </c>
      <c r="AD135" s="148">
        <v>0</v>
      </c>
      <c r="AE135" s="35">
        <v>0</v>
      </c>
      <c r="AF135" s="148">
        <v>0</v>
      </c>
      <c r="AG135" s="148">
        <v>0</v>
      </c>
    </row>
    <row r="136" spans="1:33" s="149" customFormat="1" ht="18" customHeight="1" x14ac:dyDescent="0.25">
      <c r="A136" s="145" t="s">
        <v>37</v>
      </c>
      <c r="B136" s="145" t="s">
        <v>31</v>
      </c>
      <c r="C136" s="145" t="s">
        <v>171</v>
      </c>
      <c r="D136" s="146">
        <v>64293.279593960186</v>
      </c>
      <c r="E136" s="147">
        <v>29.507450103759766</v>
      </c>
      <c r="F136" s="147">
        <v>70.4925537109375</v>
      </c>
      <c r="G136" s="146">
        <v>47397.991412051786</v>
      </c>
      <c r="H136" s="147">
        <v>26.905452728271484</v>
      </c>
      <c r="I136" s="147">
        <v>73.094551086425781</v>
      </c>
      <c r="J136" s="146">
        <v>8864.3542728353768</v>
      </c>
      <c r="K136" s="147">
        <v>30.683687210083008</v>
      </c>
      <c r="L136" s="147">
        <v>69.316314697265625</v>
      </c>
      <c r="M136" s="146">
        <v>7488.9778547587375</v>
      </c>
      <c r="N136" s="147">
        <v>44.115089416503906</v>
      </c>
      <c r="O136" s="147">
        <v>55.884910583496094</v>
      </c>
      <c r="P136" s="146">
        <v>333.10156195950088</v>
      </c>
      <c r="Q136" s="147">
        <v>18.437660217285156</v>
      </c>
      <c r="R136" s="147">
        <v>81.562339782714844</v>
      </c>
      <c r="S136" s="146">
        <v>89.529668210352582</v>
      </c>
      <c r="T136" s="147">
        <v>50.458717346191406</v>
      </c>
      <c r="U136" s="147">
        <v>49.541282653808594</v>
      </c>
      <c r="V136" s="146">
        <v>104.48924331867204</v>
      </c>
      <c r="W136" s="147">
        <v>70.395645141601563</v>
      </c>
      <c r="X136" s="147">
        <v>29.604351043701172</v>
      </c>
      <c r="Y136" s="146">
        <v>14.835580825805664</v>
      </c>
      <c r="Z136" s="147">
        <v>100</v>
      </c>
      <c r="AA136" s="148">
        <v>0</v>
      </c>
      <c r="AB136" s="35">
        <v>0</v>
      </c>
      <c r="AC136" s="148">
        <v>0</v>
      </c>
      <c r="AD136" s="148">
        <v>0</v>
      </c>
      <c r="AE136" s="35">
        <v>0</v>
      </c>
      <c r="AF136" s="148">
        <v>0</v>
      </c>
      <c r="AG136" s="148">
        <v>0</v>
      </c>
    </row>
    <row r="137" spans="1:33" s="149" customFormat="1" ht="18" customHeight="1" x14ac:dyDescent="0.25">
      <c r="A137" s="145" t="s">
        <v>37</v>
      </c>
      <c r="B137" s="145" t="s">
        <v>31</v>
      </c>
      <c r="C137" s="145" t="s">
        <v>172</v>
      </c>
      <c r="D137" s="146">
        <v>17006.43051912689</v>
      </c>
      <c r="E137" s="147">
        <v>27.043651580810547</v>
      </c>
      <c r="F137" s="147">
        <v>72.956352233886719</v>
      </c>
      <c r="G137" s="146">
        <v>10599.290984871419</v>
      </c>
      <c r="H137" s="147">
        <v>22.119440078735352</v>
      </c>
      <c r="I137" s="147">
        <v>77.880561828613281</v>
      </c>
      <c r="J137" s="146">
        <v>4111.6224689863875</v>
      </c>
      <c r="K137" s="147">
        <v>32.667892456054688</v>
      </c>
      <c r="L137" s="147">
        <v>67.332107543945313</v>
      </c>
      <c r="M137" s="146">
        <v>1835.8679129025281</v>
      </c>
      <c r="N137" s="147">
        <v>42.937366485595703</v>
      </c>
      <c r="O137" s="147">
        <v>57.062633514404297</v>
      </c>
      <c r="P137" s="146">
        <v>250.131959801167</v>
      </c>
      <c r="Q137" s="147">
        <v>20.403858184814453</v>
      </c>
      <c r="R137" s="147">
        <v>79.596138000488281</v>
      </c>
      <c r="S137" s="146">
        <v>64.47680786686837</v>
      </c>
      <c r="T137" s="147">
        <v>61.690139770507813</v>
      </c>
      <c r="U137" s="147">
        <v>38.309860229492188</v>
      </c>
      <c r="V137" s="146">
        <v>28.800505727253075</v>
      </c>
      <c r="W137" s="147">
        <v>28.378377914428711</v>
      </c>
      <c r="X137" s="147">
        <v>71.621620178222656</v>
      </c>
      <c r="Y137" s="146">
        <v>107.4613464447806</v>
      </c>
      <c r="Z137" s="147">
        <v>22.535211563110352</v>
      </c>
      <c r="AA137" s="148">
        <v>77.464790344238281</v>
      </c>
      <c r="AB137" s="35">
        <v>8.7785325264750362</v>
      </c>
      <c r="AC137" s="148">
        <v>0</v>
      </c>
      <c r="AD137" s="148">
        <v>100</v>
      </c>
      <c r="AE137" s="35">
        <v>0</v>
      </c>
      <c r="AF137" s="148">
        <v>0</v>
      </c>
      <c r="AG137" s="148">
        <v>0</v>
      </c>
    </row>
    <row r="138" spans="1:33" s="149" customFormat="1" ht="18" customHeight="1" x14ac:dyDescent="0.25">
      <c r="A138" s="145" t="s">
        <v>37</v>
      </c>
      <c r="B138" s="145" t="s">
        <v>31</v>
      </c>
      <c r="C138" s="145" t="s">
        <v>173</v>
      </c>
      <c r="D138" s="146">
        <v>29240.203997711342</v>
      </c>
      <c r="E138" s="147">
        <v>29.752378463745117</v>
      </c>
      <c r="F138" s="147">
        <v>70.24761962890625</v>
      </c>
      <c r="G138" s="146">
        <v>14946.705448334294</v>
      </c>
      <c r="H138" s="147">
        <v>20.803857803344727</v>
      </c>
      <c r="I138" s="147">
        <v>79.196144104003906</v>
      </c>
      <c r="J138" s="146">
        <v>8330.4632311707483</v>
      </c>
      <c r="K138" s="147">
        <v>35.911163330078125</v>
      </c>
      <c r="L138" s="147">
        <v>64.088836669921875</v>
      </c>
      <c r="M138" s="146">
        <v>5785.4265292872142</v>
      </c>
      <c r="N138" s="147">
        <v>44.224246978759766</v>
      </c>
      <c r="O138" s="147">
        <v>55.775753021240234</v>
      </c>
      <c r="P138" s="146">
        <v>147.96634032163308</v>
      </c>
      <c r="Q138" s="147">
        <v>27.058467864990234</v>
      </c>
      <c r="R138" s="147">
        <v>72.9415283203125</v>
      </c>
      <c r="S138" s="146">
        <v>10.394976318108382</v>
      </c>
      <c r="T138" s="147">
        <v>0</v>
      </c>
      <c r="U138" s="147">
        <v>100</v>
      </c>
      <c r="V138" s="146">
        <v>19.247472279336165</v>
      </c>
      <c r="W138" s="147">
        <v>0</v>
      </c>
      <c r="X138" s="147">
        <v>100</v>
      </c>
      <c r="Y138" s="146">
        <v>0</v>
      </c>
      <c r="Z138" s="147">
        <v>0</v>
      </c>
      <c r="AA138" s="148">
        <v>0</v>
      </c>
      <c r="AB138" s="35">
        <v>0</v>
      </c>
      <c r="AC138" s="148">
        <v>0</v>
      </c>
      <c r="AD138" s="148">
        <v>0</v>
      </c>
      <c r="AE138" s="35">
        <v>0</v>
      </c>
      <c r="AF138" s="148">
        <v>0</v>
      </c>
      <c r="AG138" s="148">
        <v>0</v>
      </c>
    </row>
    <row r="139" spans="1:33" s="149" customFormat="1" ht="18" customHeight="1" x14ac:dyDescent="0.25">
      <c r="A139" s="145" t="s">
        <v>37</v>
      </c>
      <c r="B139" s="145" t="s">
        <v>31</v>
      </c>
      <c r="C139" s="145" t="s">
        <v>174</v>
      </c>
      <c r="D139" s="146">
        <v>72673.332741130391</v>
      </c>
      <c r="E139" s="147">
        <v>29.712118148803711</v>
      </c>
      <c r="F139" s="147">
        <v>70.287879943847656</v>
      </c>
      <c r="G139" s="146">
        <v>52019.761496283711</v>
      </c>
      <c r="H139" s="147">
        <v>25.456871032714844</v>
      </c>
      <c r="I139" s="147">
        <v>74.543128967285156</v>
      </c>
      <c r="J139" s="146">
        <v>9665.6653229106705</v>
      </c>
      <c r="K139" s="147">
        <v>33.974132537841797</v>
      </c>
      <c r="L139" s="147">
        <v>66.025863647460938</v>
      </c>
      <c r="M139" s="146">
        <v>10191.18981569465</v>
      </c>
      <c r="N139" s="147">
        <v>44.846286773681641</v>
      </c>
      <c r="O139" s="147">
        <v>55.153713226318359</v>
      </c>
      <c r="P139" s="146">
        <v>643.25682778791952</v>
      </c>
      <c r="Q139" s="147">
        <v>57.026031494140625</v>
      </c>
      <c r="R139" s="147">
        <v>42.973968505859375</v>
      </c>
      <c r="S139" s="146">
        <v>132.48612837357956</v>
      </c>
      <c r="T139" s="147">
        <v>90.830451965332031</v>
      </c>
      <c r="U139" s="147">
        <v>9.1695499420166016</v>
      </c>
      <c r="V139" s="146">
        <v>12.148382013494318</v>
      </c>
      <c r="W139" s="147">
        <v>0</v>
      </c>
      <c r="X139" s="147">
        <v>100</v>
      </c>
      <c r="Y139" s="146">
        <v>0</v>
      </c>
      <c r="Z139" s="147">
        <v>0</v>
      </c>
      <c r="AA139" s="148">
        <v>0</v>
      </c>
      <c r="AB139" s="35">
        <v>8.82476806640625</v>
      </c>
      <c r="AC139" s="148">
        <v>100</v>
      </c>
      <c r="AD139" s="148">
        <v>0</v>
      </c>
      <c r="AE139" s="35">
        <v>0</v>
      </c>
      <c r="AF139" s="148">
        <v>0</v>
      </c>
      <c r="AG139" s="148">
        <v>0</v>
      </c>
    </row>
    <row r="140" spans="1:33" s="149" customFormat="1" ht="18" customHeight="1" x14ac:dyDescent="0.25">
      <c r="A140" s="145" t="s">
        <v>37</v>
      </c>
      <c r="B140" s="145" t="s">
        <v>31</v>
      </c>
      <c r="C140" s="145" t="s">
        <v>175</v>
      </c>
      <c r="D140" s="146">
        <v>30410.587082046</v>
      </c>
      <c r="E140" s="147">
        <v>32.378547668457031</v>
      </c>
      <c r="F140" s="147">
        <v>67.621452331542969</v>
      </c>
      <c r="G140" s="146">
        <v>19979.901404050797</v>
      </c>
      <c r="H140" s="147">
        <v>26.084062576293945</v>
      </c>
      <c r="I140" s="147">
        <v>73.915939331054688</v>
      </c>
      <c r="J140" s="146">
        <v>3455.9930792996906</v>
      </c>
      <c r="K140" s="147">
        <v>45.560337066650391</v>
      </c>
      <c r="L140" s="147">
        <v>54.439662933349609</v>
      </c>
      <c r="M140" s="146">
        <v>6828.5621695846194</v>
      </c>
      <c r="N140" s="147">
        <v>44.469814300537109</v>
      </c>
      <c r="O140" s="147">
        <v>55.530185699462891</v>
      </c>
      <c r="P140" s="146">
        <v>111.40523171987641</v>
      </c>
      <c r="Q140" s="147">
        <v>2.6928718090057373</v>
      </c>
      <c r="R140" s="147">
        <v>97.30712890625</v>
      </c>
      <c r="S140" s="146">
        <v>8</v>
      </c>
      <c r="T140" s="147">
        <v>25</v>
      </c>
      <c r="U140" s="147">
        <v>75</v>
      </c>
      <c r="V140" s="146">
        <v>14</v>
      </c>
      <c r="W140" s="147">
        <v>42.857143402099609</v>
      </c>
      <c r="X140" s="147">
        <v>57.142856597900391</v>
      </c>
      <c r="Y140" s="146">
        <v>12.725197391005837</v>
      </c>
      <c r="Z140" s="147">
        <v>100</v>
      </c>
      <c r="AA140" s="148">
        <v>0</v>
      </c>
      <c r="AB140" s="35">
        <v>0</v>
      </c>
      <c r="AC140" s="148">
        <v>0</v>
      </c>
      <c r="AD140" s="148">
        <v>0</v>
      </c>
      <c r="AE140" s="35">
        <v>0</v>
      </c>
      <c r="AF140" s="148">
        <v>0</v>
      </c>
      <c r="AG140" s="148">
        <v>0</v>
      </c>
    </row>
    <row r="141" spans="1:33" s="149" customFormat="1" ht="18" customHeight="1" x14ac:dyDescent="0.25">
      <c r="D141" s="150"/>
      <c r="E141" s="151"/>
      <c r="F141" s="151"/>
      <c r="G141" s="150"/>
      <c r="H141" s="151"/>
      <c r="I141" s="151"/>
      <c r="J141" s="150"/>
      <c r="K141" s="151"/>
      <c r="L141" s="151"/>
      <c r="M141" s="152"/>
      <c r="N141" s="151"/>
      <c r="O141" s="153"/>
      <c r="P141" s="152"/>
      <c r="Q141" s="151"/>
      <c r="R141" s="153"/>
      <c r="S141" s="152"/>
      <c r="T141" s="151"/>
      <c r="U141" s="153"/>
      <c r="V141" s="152"/>
      <c r="W141" s="151"/>
      <c r="X141" s="153"/>
      <c r="Y141" s="152"/>
      <c r="Z141" s="151"/>
      <c r="AA141" s="148"/>
      <c r="AB141" s="35"/>
      <c r="AC141" s="148"/>
      <c r="AD141" s="148"/>
      <c r="AE141" s="35"/>
      <c r="AF141" s="148"/>
      <c r="AG141" s="148"/>
    </row>
    <row r="142" spans="1:33" s="162" customFormat="1" ht="18" customHeight="1" thickBot="1" x14ac:dyDescent="0.3">
      <c r="A142" s="154"/>
      <c r="B142" s="155"/>
      <c r="C142" s="155" t="s">
        <v>32</v>
      </c>
      <c r="D142" s="156">
        <f>SUM(D6:D141)</f>
        <v>14477831.916282047</v>
      </c>
      <c r="E142" s="146">
        <v>35.005531311035156</v>
      </c>
      <c r="F142" s="157">
        <v>64.994468688964844</v>
      </c>
      <c r="G142" s="156">
        <v>7150636.3892479204</v>
      </c>
      <c r="H142" s="157">
        <v>32.667037963867188</v>
      </c>
      <c r="I142" s="157">
        <v>67.332962036132813</v>
      </c>
      <c r="J142" s="156">
        <v>2371440.9448851626</v>
      </c>
      <c r="K142" s="157">
        <v>46.205902099609375</v>
      </c>
      <c r="L142" s="157">
        <v>53.794097900390625</v>
      </c>
      <c r="M142" s="158">
        <v>1631539.8201198033</v>
      </c>
      <c r="N142" s="157">
        <v>45.710105895996094</v>
      </c>
      <c r="O142" s="159">
        <v>54.289894104003906</v>
      </c>
      <c r="P142" s="158">
        <v>1683383.4694993035</v>
      </c>
      <c r="Q142" s="157">
        <v>11.914983749389648</v>
      </c>
      <c r="R142" s="159">
        <v>88.085014343261719</v>
      </c>
      <c r="S142" s="158">
        <v>679992.33000073675</v>
      </c>
      <c r="T142" s="157">
        <v>38.187625885009766</v>
      </c>
      <c r="U142" s="159">
        <v>61.812374114990234</v>
      </c>
      <c r="V142" s="158">
        <v>638431.22434084897</v>
      </c>
      <c r="W142" s="157">
        <v>43.191062927246094</v>
      </c>
      <c r="X142" s="159">
        <v>56.808937072753906</v>
      </c>
      <c r="Y142" s="158">
        <v>213243.96788470889</v>
      </c>
      <c r="Z142" s="157">
        <v>46.199409484863281</v>
      </c>
      <c r="AA142" s="160">
        <v>53.800590515136719</v>
      </c>
      <c r="AB142" s="161">
        <v>68723.214126821957</v>
      </c>
      <c r="AC142" s="160">
        <v>53.971775054931641</v>
      </c>
      <c r="AD142" s="160">
        <v>46.028224945068359</v>
      </c>
      <c r="AE142" s="161">
        <v>40440.556174105521</v>
      </c>
      <c r="AF142" s="160">
        <v>47.020160675048828</v>
      </c>
      <c r="AG142" s="160">
        <v>52.979839324951172</v>
      </c>
    </row>
    <row r="143" spans="1:33" x14ac:dyDescent="0.3">
      <c r="D143" s="163"/>
    </row>
  </sheetData>
  <mergeCells count="17">
    <mergeCell ref="A2:I2"/>
    <mergeCell ref="A3:A5"/>
    <mergeCell ref="B3:B5"/>
    <mergeCell ref="C3:C5"/>
    <mergeCell ref="D3:F4"/>
    <mergeCell ref="G3:O3"/>
    <mergeCell ref="AE4:AG4"/>
    <mergeCell ref="P3:X3"/>
    <mergeCell ref="Y3:AG3"/>
    <mergeCell ref="G4:I4"/>
    <mergeCell ref="J4:L4"/>
    <mergeCell ref="M4:O4"/>
    <mergeCell ref="P4:R4"/>
    <mergeCell ref="S4:U4"/>
    <mergeCell ref="V4:X4"/>
    <mergeCell ref="Y4:AA4"/>
    <mergeCell ref="AB4:AD4"/>
  </mergeCells>
  <pageMargins left="0.7" right="0.7" top="0.75" bottom="0.75" header="0.3" footer="0.3"/>
  <pageSetup scale="80" pageOrder="overThenDown" orientation="landscape" r:id="rId1"/>
  <headerFooter>
    <oddFooter>Page &amp;P of &amp;N</oddFooter>
  </headerFooter>
  <colBreaks count="1" manualBreakCount="1">
    <brk id="15" max="141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F89F3-B3B5-4DE4-A0FD-346562114F91}">
  <sheetPr>
    <pageSetUpPr fitToPage="1"/>
  </sheetPr>
  <dimension ref="A2:AE13"/>
  <sheetViews>
    <sheetView view="pageBreakPreview" zoomScaleNormal="130" zoomScaleSheetLayoutView="100" workbookViewId="0">
      <pane xSplit="1" ySplit="5" topLeftCell="B6" activePane="bottomRight" state="frozen"/>
      <selection activeCell="E12" sqref="E12"/>
      <selection pane="topRight" activeCell="E12" sqref="E12"/>
      <selection pane="bottomLeft" activeCell="E12" sqref="E12"/>
      <selection pane="bottomRight" activeCell="U17" sqref="U17"/>
    </sheetView>
  </sheetViews>
  <sheetFormatPr defaultRowHeight="14.4" x14ac:dyDescent="0.3"/>
  <cols>
    <col min="2" max="2" width="9" style="8" bestFit="1" customWidth="1"/>
    <col min="3" max="3" width="5.77734375" style="12" bestFit="1" customWidth="1"/>
    <col min="4" max="4" width="7.6640625" style="12" bestFit="1" customWidth="1"/>
    <col min="5" max="5" width="9.44140625" style="8" bestFit="1" customWidth="1"/>
    <col min="6" max="6" width="5.44140625" style="12" bestFit="1" customWidth="1"/>
    <col min="7" max="7" width="7.21875" style="12" bestFit="1" customWidth="1"/>
    <col min="8" max="8" width="9.44140625" style="8" bestFit="1" customWidth="1"/>
    <col min="9" max="9" width="5.44140625" style="12" bestFit="1" customWidth="1"/>
    <col min="10" max="10" width="7.21875" style="12" bestFit="1" customWidth="1"/>
    <col min="11" max="11" width="9.44140625" style="8" bestFit="1" customWidth="1"/>
    <col min="12" max="12" width="5.44140625" style="12" bestFit="1" customWidth="1"/>
    <col min="13" max="13" width="7.21875" style="12" bestFit="1" customWidth="1"/>
    <col min="14" max="14" width="9.44140625" style="8" bestFit="1" customWidth="1"/>
    <col min="15" max="15" width="5.44140625" style="12" bestFit="1" customWidth="1"/>
    <col min="16" max="16" width="7.21875" style="12" bestFit="1" customWidth="1"/>
    <col min="17" max="17" width="8.109375" style="8" bestFit="1" customWidth="1"/>
    <col min="18" max="18" width="5.44140625" style="12" bestFit="1" customWidth="1"/>
    <col min="19" max="19" width="6" style="12" bestFit="1" customWidth="1"/>
    <col min="20" max="20" width="8.109375" style="8" bestFit="1" customWidth="1"/>
    <col min="21" max="21" width="5.44140625" style="12" bestFit="1" customWidth="1"/>
    <col min="22" max="22" width="6.77734375" style="12" bestFit="1" customWidth="1"/>
    <col min="23" max="23" width="8.109375" style="8" bestFit="1" customWidth="1"/>
    <col min="24" max="24" width="5.44140625" style="12" bestFit="1" customWidth="1"/>
    <col min="25" max="25" width="7.21875" style="12" bestFit="1" customWidth="1"/>
    <col min="26" max="26" width="7.21875" style="8" bestFit="1" customWidth="1"/>
    <col min="27" max="27" width="5.44140625" style="12" bestFit="1" customWidth="1"/>
    <col min="28" max="28" width="7.21875" style="12" bestFit="1" customWidth="1"/>
    <col min="29" max="29" width="7.21875" style="8" bestFit="1" customWidth="1"/>
    <col min="30" max="30" width="5.44140625" style="12" bestFit="1" customWidth="1"/>
    <col min="31" max="31" width="7.21875" style="12" bestFit="1" customWidth="1"/>
  </cols>
  <sheetData>
    <row r="2" spans="1:31" ht="15" thickBot="1" x14ac:dyDescent="0.35">
      <c r="A2" s="347" t="s">
        <v>247</v>
      </c>
      <c r="B2" s="347"/>
      <c r="C2" s="347"/>
      <c r="D2" s="347"/>
      <c r="E2" s="347"/>
      <c r="F2" s="347"/>
      <c r="G2" s="347"/>
      <c r="H2" s="137"/>
      <c r="I2" s="138"/>
      <c r="J2" s="138"/>
      <c r="K2" s="137"/>
      <c r="L2" s="138"/>
      <c r="M2" s="138"/>
      <c r="N2" s="137"/>
      <c r="O2" s="138"/>
      <c r="P2" s="138"/>
      <c r="Q2" s="137"/>
      <c r="R2" s="138"/>
      <c r="S2" s="138"/>
      <c r="T2" s="137"/>
      <c r="U2" s="138"/>
      <c r="V2" s="138"/>
      <c r="W2" s="137"/>
      <c r="X2" s="138"/>
    </row>
    <row r="3" spans="1:31" ht="16.5" customHeight="1" thickTop="1" thickBot="1" x14ac:dyDescent="0.35">
      <c r="A3" s="315" t="s">
        <v>34</v>
      </c>
      <c r="B3" s="350" t="s">
        <v>221</v>
      </c>
      <c r="C3" s="350"/>
      <c r="D3" s="350"/>
      <c r="E3" s="344" t="s">
        <v>238</v>
      </c>
      <c r="F3" s="345"/>
      <c r="G3" s="345"/>
      <c r="H3" s="345"/>
      <c r="I3" s="345"/>
      <c r="J3" s="345"/>
      <c r="K3" s="345"/>
      <c r="L3" s="345"/>
      <c r="M3" s="346"/>
      <c r="N3" s="344" t="s">
        <v>239</v>
      </c>
      <c r="O3" s="345"/>
      <c r="P3" s="345"/>
      <c r="Q3" s="345"/>
      <c r="R3" s="345"/>
      <c r="S3" s="345"/>
      <c r="T3" s="345"/>
      <c r="U3" s="345"/>
      <c r="V3" s="346"/>
      <c r="W3" s="344" t="s">
        <v>240</v>
      </c>
      <c r="X3" s="345"/>
      <c r="Y3" s="345"/>
      <c r="Z3" s="345"/>
      <c r="AA3" s="345"/>
      <c r="AB3" s="345"/>
      <c r="AC3" s="345"/>
      <c r="AD3" s="345"/>
      <c r="AE3" s="346"/>
    </row>
    <row r="4" spans="1:31" ht="15" customHeight="1" thickBot="1" x14ac:dyDescent="0.35">
      <c r="A4" s="336"/>
      <c r="B4" s="351"/>
      <c r="C4" s="351"/>
      <c r="D4" s="351"/>
      <c r="E4" s="341" t="s">
        <v>241</v>
      </c>
      <c r="F4" s="342"/>
      <c r="G4" s="343"/>
      <c r="H4" s="341" t="s">
        <v>242</v>
      </c>
      <c r="I4" s="342"/>
      <c r="J4" s="343"/>
      <c r="K4" s="341" t="s">
        <v>243</v>
      </c>
      <c r="L4" s="342"/>
      <c r="M4" s="343"/>
      <c r="N4" s="341" t="s">
        <v>241</v>
      </c>
      <c r="O4" s="342"/>
      <c r="P4" s="343"/>
      <c r="Q4" s="341" t="s">
        <v>242</v>
      </c>
      <c r="R4" s="342"/>
      <c r="S4" s="343"/>
      <c r="T4" s="341" t="s">
        <v>243</v>
      </c>
      <c r="U4" s="342"/>
      <c r="V4" s="343"/>
      <c r="W4" s="341" t="s">
        <v>241</v>
      </c>
      <c r="X4" s="342"/>
      <c r="Y4" s="343"/>
      <c r="Z4" s="341" t="s">
        <v>242</v>
      </c>
      <c r="AA4" s="342"/>
      <c r="AB4" s="343"/>
      <c r="AC4" s="341" t="s">
        <v>243</v>
      </c>
      <c r="AD4" s="342"/>
      <c r="AE4" s="343"/>
    </row>
    <row r="5" spans="1:31" ht="21" thickBot="1" x14ac:dyDescent="0.35">
      <c r="A5" s="316"/>
      <c r="B5" s="139" t="s">
        <v>224</v>
      </c>
      <c r="C5" s="140" t="s">
        <v>233</v>
      </c>
      <c r="D5" s="141" t="s">
        <v>234</v>
      </c>
      <c r="E5" s="142" t="s">
        <v>224</v>
      </c>
      <c r="F5" s="143" t="s">
        <v>244</v>
      </c>
      <c r="G5" s="144" t="s">
        <v>245</v>
      </c>
      <c r="H5" s="142" t="s">
        <v>224</v>
      </c>
      <c r="I5" s="143" t="s">
        <v>244</v>
      </c>
      <c r="J5" s="144" t="s">
        <v>245</v>
      </c>
      <c r="K5" s="142" t="s">
        <v>224</v>
      </c>
      <c r="L5" s="143" t="s">
        <v>244</v>
      </c>
      <c r="M5" s="144" t="s">
        <v>245</v>
      </c>
      <c r="N5" s="142" t="s">
        <v>224</v>
      </c>
      <c r="O5" s="143" t="s">
        <v>244</v>
      </c>
      <c r="P5" s="144" t="s">
        <v>245</v>
      </c>
      <c r="Q5" s="142" t="s">
        <v>224</v>
      </c>
      <c r="R5" s="143" t="s">
        <v>244</v>
      </c>
      <c r="S5" s="144" t="s">
        <v>245</v>
      </c>
      <c r="T5" s="142" t="s">
        <v>224</v>
      </c>
      <c r="U5" s="143" t="s">
        <v>244</v>
      </c>
      <c r="V5" s="144" t="s">
        <v>245</v>
      </c>
      <c r="W5" s="142" t="s">
        <v>224</v>
      </c>
      <c r="X5" s="143" t="s">
        <v>244</v>
      </c>
      <c r="Y5" s="144" t="s">
        <v>245</v>
      </c>
      <c r="Z5" s="142" t="s">
        <v>224</v>
      </c>
      <c r="AA5" s="143" t="s">
        <v>244</v>
      </c>
      <c r="AB5" s="144" t="s">
        <v>245</v>
      </c>
      <c r="AC5" s="142" t="s">
        <v>224</v>
      </c>
      <c r="AD5" s="143" t="s">
        <v>244</v>
      </c>
      <c r="AE5" s="144" t="s">
        <v>245</v>
      </c>
    </row>
    <row r="6" spans="1:31" s="149" customFormat="1" ht="18" customHeight="1" x14ac:dyDescent="0.25">
      <c r="A6" s="145" t="s">
        <v>119</v>
      </c>
      <c r="B6" s="146">
        <v>3005140.2170935934</v>
      </c>
      <c r="C6" s="147">
        <v>28.726421356201172</v>
      </c>
      <c r="D6" s="147">
        <v>71.273574829101563</v>
      </c>
      <c r="E6" s="146">
        <v>957282.57259283203</v>
      </c>
      <c r="F6" s="147">
        <v>18.422769546508789</v>
      </c>
      <c r="G6" s="147">
        <v>81.577232360839844</v>
      </c>
      <c r="H6" s="146">
        <v>388429.35441675707</v>
      </c>
      <c r="I6" s="147">
        <v>47.577396392822266</v>
      </c>
      <c r="J6" s="147">
        <v>52.422603607177734</v>
      </c>
      <c r="K6" s="146">
        <v>285572.24146563263</v>
      </c>
      <c r="L6" s="147">
        <v>43.897342681884766</v>
      </c>
      <c r="M6" s="147">
        <v>56.102657318115234</v>
      </c>
      <c r="N6" s="146">
        <v>626899.93324924947</v>
      </c>
      <c r="O6" s="147">
        <v>8.7452688217163086</v>
      </c>
      <c r="P6" s="147">
        <v>91.254730224609375</v>
      </c>
      <c r="Q6" s="146">
        <v>290613.18888592342</v>
      </c>
      <c r="R6" s="147">
        <v>41.455024719238281</v>
      </c>
      <c r="S6" s="147">
        <v>58.544975280761719</v>
      </c>
      <c r="T6" s="146">
        <v>254912.64200923606</v>
      </c>
      <c r="U6" s="147">
        <v>43.162055969238281</v>
      </c>
      <c r="V6" s="147">
        <v>56.837944030761719</v>
      </c>
      <c r="W6" s="146">
        <v>137960.79504206203</v>
      </c>
      <c r="X6" s="147">
        <v>43.100040435791016</v>
      </c>
      <c r="Y6" s="164">
        <v>56.899959564208984</v>
      </c>
      <c r="Z6" s="165">
        <v>40991.334187087064</v>
      </c>
      <c r="AA6" s="164">
        <v>53.257858276367188</v>
      </c>
      <c r="AB6" s="164">
        <v>46.742141723632813</v>
      </c>
      <c r="AC6" s="165">
        <v>22478.155245006623</v>
      </c>
      <c r="AD6" s="164">
        <v>45.076793670654297</v>
      </c>
      <c r="AE6" s="164">
        <v>54.923206329345703</v>
      </c>
    </row>
    <row r="7" spans="1:31" s="149" customFormat="1" ht="18" customHeight="1" x14ac:dyDescent="0.25">
      <c r="A7" s="145" t="s">
        <v>59</v>
      </c>
      <c r="B7" s="146">
        <v>3324603.8776643551</v>
      </c>
      <c r="C7" s="147">
        <v>41.25201416015625</v>
      </c>
      <c r="D7" s="147">
        <v>58.74798583984375</v>
      </c>
      <c r="E7" s="146">
        <v>1965206.9729778292</v>
      </c>
      <c r="F7" s="147">
        <v>41.095355987548828</v>
      </c>
      <c r="G7" s="147">
        <v>58.904644012451172</v>
      </c>
      <c r="H7" s="146">
        <v>533900.35002426431</v>
      </c>
      <c r="I7" s="147">
        <v>43.250015258789063</v>
      </c>
      <c r="J7" s="147">
        <v>56.749984741210938</v>
      </c>
      <c r="K7" s="146">
        <v>392456.50153279968</v>
      </c>
      <c r="L7" s="147">
        <v>47.291542053222656</v>
      </c>
      <c r="M7" s="147">
        <v>52.708457946777344</v>
      </c>
      <c r="N7" s="146">
        <v>258478.68733401509</v>
      </c>
      <c r="O7" s="147">
        <v>25.703741073608398</v>
      </c>
      <c r="P7" s="147">
        <v>74.296257019042969</v>
      </c>
      <c r="Q7" s="146">
        <v>71285.840403456852</v>
      </c>
      <c r="R7" s="147">
        <v>28.998556137084961</v>
      </c>
      <c r="S7" s="147">
        <v>71.001441955566406</v>
      </c>
      <c r="T7" s="146">
        <v>58739.65986806494</v>
      </c>
      <c r="U7" s="147">
        <v>44.90850830078125</v>
      </c>
      <c r="V7" s="147">
        <v>55.09149169921875</v>
      </c>
      <c r="W7" s="146">
        <v>34564.137207182466</v>
      </c>
      <c r="X7" s="147">
        <v>79.596733093261719</v>
      </c>
      <c r="Y7" s="164">
        <v>20.403263092041016</v>
      </c>
      <c r="Z7" s="165">
        <v>6724.2740866294835</v>
      </c>
      <c r="AA7" s="164">
        <v>63.887939453125</v>
      </c>
      <c r="AB7" s="164">
        <v>36.112060546875</v>
      </c>
      <c r="AC7" s="165">
        <v>3247.4542297274675</v>
      </c>
      <c r="AD7" s="164">
        <v>63.094223022460938</v>
      </c>
      <c r="AE7" s="164">
        <v>36.905776977539063</v>
      </c>
    </row>
    <row r="8" spans="1:31" s="149" customFormat="1" ht="18" customHeight="1" x14ac:dyDescent="0.25">
      <c r="A8" s="145" t="s">
        <v>37</v>
      </c>
      <c r="B8" s="146">
        <v>2449845.5564236641</v>
      </c>
      <c r="C8" s="147">
        <v>43.167648315429688</v>
      </c>
      <c r="D8" s="147">
        <v>56.832351684570313</v>
      </c>
      <c r="E8" s="146">
        <v>1687803.7884918193</v>
      </c>
      <c r="F8" s="147">
        <v>43.278125762939453</v>
      </c>
      <c r="G8" s="147">
        <v>56.721874237060547</v>
      </c>
      <c r="H8" s="146">
        <v>436669.01155481598</v>
      </c>
      <c r="I8" s="147">
        <v>41.054988861083984</v>
      </c>
      <c r="J8" s="147">
        <v>58.945011138916016</v>
      </c>
      <c r="K8" s="146">
        <v>297437.94745999202</v>
      </c>
      <c r="L8" s="147">
        <v>46.062255859375</v>
      </c>
      <c r="M8" s="147">
        <v>53.937744140625</v>
      </c>
      <c r="N8" s="146">
        <v>13075.529160406631</v>
      </c>
      <c r="O8" s="147">
        <v>29.188066482543945</v>
      </c>
      <c r="P8" s="147">
        <v>70.811935424804688</v>
      </c>
      <c r="Q8" s="146">
        <v>1824.2592923707098</v>
      </c>
      <c r="R8" s="147">
        <v>43.945384979248047</v>
      </c>
      <c r="S8" s="147">
        <v>56.054615020751953</v>
      </c>
      <c r="T8" s="146">
        <v>2436.7611236991129</v>
      </c>
      <c r="U8" s="147">
        <v>38.684432983398438</v>
      </c>
      <c r="V8" s="147">
        <v>61.315567016601563</v>
      </c>
      <c r="W8" s="146">
        <v>7155.9991596980344</v>
      </c>
      <c r="X8" s="147">
        <v>51.065517425537109</v>
      </c>
      <c r="Y8" s="164">
        <v>48.934482574462891</v>
      </c>
      <c r="Z8" s="165">
        <v>2025.4147706794897</v>
      </c>
      <c r="AA8" s="164">
        <v>46.615604400634766</v>
      </c>
      <c r="AB8" s="164">
        <v>53.384395599365234</v>
      </c>
      <c r="AC8" s="165">
        <v>1416.8454101053214</v>
      </c>
      <c r="AD8" s="164">
        <v>45.917404174804688</v>
      </c>
      <c r="AE8" s="164">
        <v>54.082595825195313</v>
      </c>
    </row>
    <row r="9" spans="1:31" s="149" customFormat="1" ht="18" customHeight="1" x14ac:dyDescent="0.25">
      <c r="A9" s="145" t="s">
        <v>46</v>
      </c>
      <c r="B9" s="146">
        <v>3283247.4401485836</v>
      </c>
      <c r="C9" s="147">
        <v>25.417526245117188</v>
      </c>
      <c r="D9" s="147">
        <v>74.582473754882813</v>
      </c>
      <c r="E9" s="146">
        <v>1076663.2354878902</v>
      </c>
      <c r="F9" s="147">
        <v>15.790996551513672</v>
      </c>
      <c r="G9" s="147">
        <v>84.208999633789063</v>
      </c>
      <c r="H9" s="146">
        <v>403754.14858616068</v>
      </c>
      <c r="I9" s="147">
        <v>42.852176666259766</v>
      </c>
      <c r="J9" s="147">
        <v>57.147823333740234</v>
      </c>
      <c r="K9" s="146">
        <v>324950.38391281577</v>
      </c>
      <c r="L9" s="147">
        <v>42.684188842773438</v>
      </c>
      <c r="M9" s="147">
        <v>57.315811157226563</v>
      </c>
      <c r="N9" s="146">
        <v>776968.00537304103</v>
      </c>
      <c r="O9" s="147">
        <v>9.5756244659423828</v>
      </c>
      <c r="P9" s="147">
        <v>90.42437744140625</v>
      </c>
      <c r="Q9" s="146">
        <v>315621.39059154113</v>
      </c>
      <c r="R9" s="147">
        <v>37.195262908935547</v>
      </c>
      <c r="S9" s="147">
        <v>62.804737091064453</v>
      </c>
      <c r="T9" s="146">
        <v>321856.06927743746</v>
      </c>
      <c r="U9" s="147">
        <v>42.909919738769531</v>
      </c>
      <c r="V9" s="147">
        <v>57.090080261230469</v>
      </c>
      <c r="W9" s="146">
        <v>32392.292358203038</v>
      </c>
      <c r="X9" s="147">
        <v>22.700313568115234</v>
      </c>
      <c r="Y9" s="164">
        <v>77.299690246582031</v>
      </c>
      <c r="Z9" s="165">
        <v>18149.426238605345</v>
      </c>
      <c r="AA9" s="164">
        <v>52.749179840087891</v>
      </c>
      <c r="AB9" s="164">
        <v>47.250820159912109</v>
      </c>
      <c r="AC9" s="165">
        <v>12892.488323050102</v>
      </c>
      <c r="AD9" s="164">
        <v>46.180263519287109</v>
      </c>
      <c r="AE9" s="164">
        <v>53.819736480712891</v>
      </c>
    </row>
    <row r="10" spans="1:31" s="149" customFormat="1" ht="18" customHeight="1" x14ac:dyDescent="0.25">
      <c r="A10" s="145" t="s">
        <v>24</v>
      </c>
      <c r="B10" s="146">
        <v>2414994.8249515682</v>
      </c>
      <c r="C10" s="147">
        <v>38.975063323974609</v>
      </c>
      <c r="D10" s="147">
        <v>61.024936676025391</v>
      </c>
      <c r="E10" s="146">
        <v>1463679.8196997705</v>
      </c>
      <c r="F10" s="147">
        <v>30.844757080078125</v>
      </c>
      <c r="G10" s="147">
        <v>69.155242919921875</v>
      </c>
      <c r="H10" s="146">
        <v>608688.08030305849</v>
      </c>
      <c r="I10" s="147">
        <v>53.843219757080078</v>
      </c>
      <c r="J10" s="147">
        <v>46.156780242919922</v>
      </c>
      <c r="K10" s="146">
        <v>331122.74574846757</v>
      </c>
      <c r="L10" s="147">
        <v>48.052318572998047</v>
      </c>
      <c r="M10" s="147">
        <v>51.947681427001953</v>
      </c>
      <c r="N10" s="146">
        <v>7961.3143828601087</v>
      </c>
      <c r="O10" s="147">
        <v>13.767345428466797</v>
      </c>
      <c r="P10" s="147">
        <v>86.232650756835938</v>
      </c>
      <c r="Q10" s="146">
        <v>647.65082746569954</v>
      </c>
      <c r="R10" s="147">
        <v>50.862327575683594</v>
      </c>
      <c r="S10" s="147">
        <v>49.137672424316406</v>
      </c>
      <c r="T10" s="146">
        <v>486.09206244054866</v>
      </c>
      <c r="U10" s="147">
        <v>59.608985900878906</v>
      </c>
      <c r="V10" s="147">
        <v>40.391014099121094</v>
      </c>
      <c r="W10" s="146">
        <v>1170.7441175618922</v>
      </c>
      <c r="X10" s="147">
        <v>45.865550994873047</v>
      </c>
      <c r="Y10" s="164">
        <v>54.134449005126953</v>
      </c>
      <c r="Z10" s="165">
        <v>832.76484382046078</v>
      </c>
      <c r="AA10" s="164">
        <v>53.580486297607422</v>
      </c>
      <c r="AB10" s="164">
        <v>46.419513702392578</v>
      </c>
      <c r="AC10" s="165">
        <v>405.61296621598444</v>
      </c>
      <c r="AD10" s="164">
        <v>56.572090148925781</v>
      </c>
      <c r="AE10" s="164">
        <v>43.427909851074219</v>
      </c>
    </row>
    <row r="11" spans="1:31" s="149" customFormat="1" ht="18" customHeight="1" x14ac:dyDescent="0.25">
      <c r="B11" s="150"/>
      <c r="C11" s="151"/>
      <c r="D11" s="151"/>
      <c r="E11" s="150"/>
      <c r="F11" s="151"/>
      <c r="G11" s="151"/>
      <c r="H11" s="150"/>
      <c r="I11" s="151"/>
      <c r="J11" s="151"/>
      <c r="K11" s="152"/>
      <c r="L11" s="151"/>
      <c r="M11" s="153"/>
      <c r="N11" s="152"/>
      <c r="O11" s="151"/>
      <c r="P11" s="153"/>
      <c r="Q11" s="152"/>
      <c r="R11" s="151"/>
      <c r="S11" s="153"/>
      <c r="T11" s="152"/>
      <c r="U11" s="151"/>
      <c r="V11" s="153"/>
      <c r="W11" s="152"/>
      <c r="X11" s="151"/>
      <c r="Y11" s="148"/>
      <c r="Z11" s="35"/>
      <c r="AA11" s="148"/>
      <c r="AB11" s="148"/>
      <c r="AC11" s="35"/>
      <c r="AD11" s="148"/>
      <c r="AE11" s="148"/>
    </row>
    <row r="12" spans="1:31" s="162" customFormat="1" ht="18" customHeight="1" thickBot="1" x14ac:dyDescent="0.3">
      <c r="A12" s="113" t="s">
        <v>32</v>
      </c>
      <c r="B12" s="156">
        <f>SUM(B6:B11)</f>
        <v>14477831.916281765</v>
      </c>
      <c r="C12" s="166">
        <v>35.005531311035156</v>
      </c>
      <c r="D12" s="157">
        <v>64.994468688964844</v>
      </c>
      <c r="E12" s="156">
        <v>7150636.3892479204</v>
      </c>
      <c r="F12" s="157">
        <v>32.667037963867188</v>
      </c>
      <c r="G12" s="157">
        <v>67.332962036132813</v>
      </c>
      <c r="H12" s="156">
        <v>2371440.9448851626</v>
      </c>
      <c r="I12" s="157">
        <v>46.205902099609375</v>
      </c>
      <c r="J12" s="157">
        <v>53.794097900390625</v>
      </c>
      <c r="K12" s="158">
        <v>1631539.8201198033</v>
      </c>
      <c r="L12" s="157">
        <v>45.710105895996094</v>
      </c>
      <c r="M12" s="159">
        <v>54.289894104003906</v>
      </c>
      <c r="N12" s="158">
        <v>1683383.4694993035</v>
      </c>
      <c r="O12" s="157">
        <v>11.914983749389648</v>
      </c>
      <c r="P12" s="159">
        <v>88.085014343261719</v>
      </c>
      <c r="Q12" s="158">
        <v>679992.33000073675</v>
      </c>
      <c r="R12" s="157">
        <v>38.187625885009766</v>
      </c>
      <c r="S12" s="159">
        <v>61.812374114990234</v>
      </c>
      <c r="T12" s="158">
        <v>638431.22434084897</v>
      </c>
      <c r="U12" s="157">
        <v>43.191062927246094</v>
      </c>
      <c r="V12" s="159">
        <v>56.808937072753906</v>
      </c>
      <c r="W12" s="158">
        <v>213243.96788470889</v>
      </c>
      <c r="X12" s="157">
        <v>46.199409484863281</v>
      </c>
      <c r="Y12" s="160">
        <v>53.800590515136719</v>
      </c>
      <c r="Z12" s="161">
        <v>68723.214126821957</v>
      </c>
      <c r="AA12" s="160">
        <v>53.971775054931641</v>
      </c>
      <c r="AB12" s="160">
        <v>46.028224945068359</v>
      </c>
      <c r="AC12" s="161">
        <v>40440.556174105521</v>
      </c>
      <c r="AD12" s="160">
        <v>47.020160675048828</v>
      </c>
      <c r="AE12" s="160">
        <v>52.979839324951172</v>
      </c>
    </row>
    <row r="13" spans="1:31" x14ac:dyDescent="0.3">
      <c r="B13" s="163"/>
    </row>
  </sheetData>
  <mergeCells count="15">
    <mergeCell ref="W3:AE3"/>
    <mergeCell ref="E4:G4"/>
    <mergeCell ref="H4:J4"/>
    <mergeCell ref="K4:M4"/>
    <mergeCell ref="N4:P4"/>
    <mergeCell ref="W4:Y4"/>
    <mergeCell ref="Z4:AB4"/>
    <mergeCell ref="AC4:AE4"/>
    <mergeCell ref="A2:G2"/>
    <mergeCell ref="A3:A5"/>
    <mergeCell ref="B3:D4"/>
    <mergeCell ref="E3:M3"/>
    <mergeCell ref="N3:V3"/>
    <mergeCell ref="Q4:S4"/>
    <mergeCell ref="T4:V4"/>
  </mergeCells>
  <pageMargins left="0.7" right="0.7" top="0.75" bottom="0.75" header="0.3" footer="0.3"/>
  <pageSetup fitToWidth="2" fitToHeight="0" pageOrder="overThenDown" orientation="landscape" r:id="rId1"/>
  <headerFooter>
    <oddFooter>Page &amp;P of &amp;N</oddFooter>
  </headerFooter>
  <colBreaks count="1" manualBreakCount="1">
    <brk id="13" max="141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840E2-25A9-4805-B891-3F254DF5A0E9}">
  <dimension ref="A2:AE18"/>
  <sheetViews>
    <sheetView view="pageBreakPreview" zoomScale="120" zoomScaleNormal="130" zoomScaleSheetLayoutView="120" workbookViewId="0">
      <pane xSplit="1" ySplit="5" topLeftCell="J6" activePane="bottomRight" state="frozen"/>
      <selection activeCell="E12" sqref="E12"/>
      <selection pane="topRight" activeCell="E12" sqref="E12"/>
      <selection pane="bottomLeft" activeCell="E12" sqref="E12"/>
      <selection pane="bottomRight" activeCell="E12" sqref="E12"/>
    </sheetView>
  </sheetViews>
  <sheetFormatPr defaultRowHeight="14.4" x14ac:dyDescent="0.3"/>
  <cols>
    <col min="1" max="1" width="10.109375" bestFit="1" customWidth="1"/>
    <col min="2" max="2" width="9" bestFit="1" customWidth="1"/>
    <col min="3" max="3" width="5.88671875" style="5" bestFit="1" customWidth="1"/>
    <col min="4" max="4" width="7.77734375" style="5" bestFit="1" customWidth="1"/>
    <col min="5" max="5" width="8.21875" bestFit="1" customWidth="1"/>
    <col min="6" max="6" width="5.5546875" style="5" bestFit="1" customWidth="1"/>
    <col min="7" max="7" width="7.21875" style="5" bestFit="1" customWidth="1"/>
    <col min="8" max="8" width="8.21875" bestFit="1" customWidth="1"/>
    <col min="9" max="9" width="5.5546875" style="5" bestFit="1" customWidth="1"/>
    <col min="10" max="10" width="7.33203125" style="5" bestFit="1" customWidth="1"/>
    <col min="11" max="11" width="8.21875" bestFit="1" customWidth="1"/>
    <col min="12" max="12" width="5.44140625" style="5" bestFit="1" customWidth="1"/>
    <col min="13" max="13" width="7.21875" bestFit="1" customWidth="1"/>
    <col min="14" max="14" width="8.21875" style="15" bestFit="1" customWidth="1"/>
    <col min="15" max="15" width="7.33203125" style="5" bestFit="1" customWidth="1"/>
    <col min="16" max="16" width="7" bestFit="1" customWidth="1"/>
    <col min="17" max="17" width="7.21875" style="15" bestFit="1" customWidth="1"/>
    <col min="18" max="18" width="7.33203125" style="5" bestFit="1" customWidth="1"/>
    <col min="19" max="19" width="6.21875" bestFit="1" customWidth="1"/>
    <col min="20" max="20" width="7.21875" style="15" bestFit="1" customWidth="1"/>
    <col min="21" max="21" width="7.33203125" style="5" bestFit="1" customWidth="1"/>
    <col min="22" max="22" width="6.21875" bestFit="1" customWidth="1"/>
    <col min="23" max="23" width="7.21875" style="15" bestFit="1" customWidth="1"/>
    <col min="24" max="24" width="7.33203125" style="5" bestFit="1" customWidth="1"/>
    <col min="26" max="26" width="6.33203125" style="15" bestFit="1" customWidth="1"/>
    <col min="27" max="27" width="5.44140625" bestFit="1" customWidth="1"/>
    <col min="28" max="28" width="7.21875" bestFit="1" customWidth="1"/>
    <col min="29" max="29" width="8.77734375" style="15"/>
    <col min="30" max="30" width="6.109375" bestFit="1" customWidth="1"/>
    <col min="31" max="31" width="7.33203125" bestFit="1" customWidth="1"/>
  </cols>
  <sheetData>
    <row r="2" spans="1:31" ht="15" thickBot="1" x14ac:dyDescent="0.35">
      <c r="A2" s="335" t="s">
        <v>248</v>
      </c>
      <c r="B2" s="335"/>
      <c r="C2" s="335"/>
      <c r="D2" s="335"/>
      <c r="E2" s="335"/>
      <c r="F2" s="335"/>
      <c r="G2" s="335"/>
      <c r="H2" s="7"/>
      <c r="I2" s="117"/>
      <c r="J2" s="117"/>
      <c r="K2" s="7"/>
      <c r="L2" s="117"/>
      <c r="M2" s="7"/>
      <c r="N2" s="118"/>
      <c r="O2" s="117"/>
      <c r="P2" s="7"/>
      <c r="Q2" s="118"/>
      <c r="R2" s="117"/>
      <c r="S2" s="7"/>
      <c r="T2" s="118"/>
      <c r="U2" s="117"/>
      <c r="V2" s="7"/>
      <c r="W2" s="118"/>
      <c r="X2" s="117"/>
    </row>
    <row r="3" spans="1:31" ht="16.5" customHeight="1" thickTop="1" thickBot="1" x14ac:dyDescent="0.35">
      <c r="A3" s="324" t="s">
        <v>179</v>
      </c>
      <c r="B3" s="325" t="s">
        <v>221</v>
      </c>
      <c r="C3" s="325"/>
      <c r="D3" s="337"/>
      <c r="E3" s="338" t="s">
        <v>238</v>
      </c>
      <c r="F3" s="339"/>
      <c r="G3" s="339"/>
      <c r="H3" s="339"/>
      <c r="I3" s="339"/>
      <c r="J3" s="339"/>
      <c r="K3" s="339"/>
      <c r="L3" s="339"/>
      <c r="M3" s="340"/>
      <c r="N3" s="338" t="s">
        <v>239</v>
      </c>
      <c r="O3" s="339"/>
      <c r="P3" s="339"/>
      <c r="Q3" s="339"/>
      <c r="R3" s="339"/>
      <c r="S3" s="339"/>
      <c r="T3" s="339"/>
      <c r="U3" s="339"/>
      <c r="V3" s="340"/>
      <c r="W3" s="338" t="s">
        <v>240</v>
      </c>
      <c r="X3" s="339"/>
      <c r="Y3" s="339"/>
      <c r="Z3" s="339"/>
      <c r="AA3" s="339"/>
      <c r="AB3" s="339"/>
      <c r="AC3" s="339"/>
      <c r="AD3" s="339"/>
      <c r="AE3" s="340"/>
    </row>
    <row r="4" spans="1:31" ht="15" customHeight="1" thickBot="1" x14ac:dyDescent="0.35">
      <c r="A4" s="336"/>
      <c r="B4" s="352"/>
      <c r="C4" s="352"/>
      <c r="D4" s="353"/>
      <c r="E4" s="326" t="s">
        <v>241</v>
      </c>
      <c r="F4" s="327"/>
      <c r="G4" s="328"/>
      <c r="H4" s="326" t="s">
        <v>242</v>
      </c>
      <c r="I4" s="327"/>
      <c r="J4" s="328"/>
      <c r="K4" s="326" t="s">
        <v>243</v>
      </c>
      <c r="L4" s="327"/>
      <c r="M4" s="328"/>
      <c r="N4" s="326" t="s">
        <v>241</v>
      </c>
      <c r="O4" s="327"/>
      <c r="P4" s="328"/>
      <c r="Q4" s="326" t="s">
        <v>242</v>
      </c>
      <c r="R4" s="327"/>
      <c r="S4" s="328"/>
      <c r="T4" s="326" t="s">
        <v>243</v>
      </c>
      <c r="U4" s="327"/>
      <c r="V4" s="328"/>
      <c r="W4" s="326" t="s">
        <v>241</v>
      </c>
      <c r="X4" s="327"/>
      <c r="Y4" s="328"/>
      <c r="Z4" s="326" t="s">
        <v>242</v>
      </c>
      <c r="AA4" s="327"/>
      <c r="AB4" s="328"/>
      <c r="AC4" s="326" t="s">
        <v>243</v>
      </c>
      <c r="AD4" s="327"/>
      <c r="AE4" s="328"/>
    </row>
    <row r="5" spans="1:31" ht="21" thickBot="1" x14ac:dyDescent="0.35">
      <c r="A5" s="316"/>
      <c r="B5" s="119" t="s">
        <v>224</v>
      </c>
      <c r="C5" s="120" t="s">
        <v>233</v>
      </c>
      <c r="D5" s="119" t="s">
        <v>234</v>
      </c>
      <c r="E5" s="121" t="s">
        <v>224</v>
      </c>
      <c r="F5" s="53" t="s">
        <v>244</v>
      </c>
      <c r="G5" s="122" t="s">
        <v>245</v>
      </c>
      <c r="H5" s="121" t="s">
        <v>224</v>
      </c>
      <c r="I5" s="53" t="s">
        <v>244</v>
      </c>
      <c r="J5" s="122" t="s">
        <v>245</v>
      </c>
      <c r="K5" s="121" t="s">
        <v>224</v>
      </c>
      <c r="L5" s="53" t="s">
        <v>244</v>
      </c>
      <c r="M5" s="123" t="s">
        <v>245</v>
      </c>
      <c r="N5" s="124" t="s">
        <v>224</v>
      </c>
      <c r="O5" s="53" t="s">
        <v>244</v>
      </c>
      <c r="P5" s="122" t="s">
        <v>245</v>
      </c>
      <c r="Q5" s="124" t="s">
        <v>224</v>
      </c>
      <c r="R5" s="53" t="s">
        <v>244</v>
      </c>
      <c r="S5" s="122" t="s">
        <v>245</v>
      </c>
      <c r="T5" s="124" t="s">
        <v>224</v>
      </c>
      <c r="U5" s="53" t="s">
        <v>244</v>
      </c>
      <c r="V5" s="122" t="s">
        <v>245</v>
      </c>
      <c r="W5" s="124" t="s">
        <v>224</v>
      </c>
      <c r="X5" s="53" t="s">
        <v>244</v>
      </c>
      <c r="Y5" s="122" t="s">
        <v>245</v>
      </c>
      <c r="Z5" s="125" t="s">
        <v>224</v>
      </c>
      <c r="AA5" s="53" t="s">
        <v>244</v>
      </c>
      <c r="AB5" s="122" t="s">
        <v>245</v>
      </c>
      <c r="AC5" s="125" t="s">
        <v>224</v>
      </c>
      <c r="AD5" s="53" t="s">
        <v>244</v>
      </c>
      <c r="AE5" s="122" t="s">
        <v>245</v>
      </c>
    </row>
    <row r="6" spans="1:31" x14ac:dyDescent="0.3">
      <c r="A6" s="57" t="s">
        <v>180</v>
      </c>
      <c r="B6" s="3">
        <v>833091.76521348371</v>
      </c>
      <c r="C6" s="126">
        <v>30.411724090576172</v>
      </c>
      <c r="D6" s="126">
        <v>69.588272094726563</v>
      </c>
      <c r="E6" s="3">
        <v>545140.46014671051</v>
      </c>
      <c r="F6" s="126">
        <v>25.067195892333984</v>
      </c>
      <c r="G6" s="126">
        <v>74.93280029296875</v>
      </c>
      <c r="H6" s="3">
        <v>150852.25420721871</v>
      </c>
      <c r="I6" s="126">
        <v>36.858345031738281</v>
      </c>
      <c r="J6" s="126">
        <v>63.141654968261719</v>
      </c>
      <c r="K6" s="3">
        <v>129560.80725032612</v>
      </c>
      <c r="L6" s="126">
        <v>44.834396362304688</v>
      </c>
      <c r="M6" s="4">
        <v>55.165603637695313</v>
      </c>
      <c r="N6" s="3">
        <v>4104.1975945049498</v>
      </c>
      <c r="O6" s="4">
        <v>36.293403625488281</v>
      </c>
      <c r="P6" s="4">
        <v>63.706596374511719</v>
      </c>
      <c r="Q6" s="3">
        <v>689.98622789704837</v>
      </c>
      <c r="R6" s="4">
        <v>49.709739685058594</v>
      </c>
      <c r="S6" s="4">
        <v>50.290260314941406</v>
      </c>
      <c r="T6" s="3">
        <v>598.64091275241958</v>
      </c>
      <c r="U6" s="4">
        <v>39.972469329833984</v>
      </c>
      <c r="V6" s="4">
        <v>60.027530670166016</v>
      </c>
      <c r="W6" s="3">
        <v>1331.1734458097274</v>
      </c>
      <c r="X6" s="126">
        <v>37.668067932128906</v>
      </c>
      <c r="Y6" s="126">
        <v>62.331932067871094</v>
      </c>
      <c r="Z6" s="3">
        <v>304.69854186703378</v>
      </c>
      <c r="AA6" s="126">
        <v>50.20294189453125</v>
      </c>
      <c r="AB6" s="126">
        <v>49.79705810546875</v>
      </c>
      <c r="AC6" s="3">
        <v>509.54688638936796</v>
      </c>
      <c r="AD6" s="126">
        <v>57.002883911132813</v>
      </c>
      <c r="AE6" s="126">
        <v>42.997116088867188</v>
      </c>
    </row>
    <row r="7" spans="1:31" x14ac:dyDescent="0.3">
      <c r="A7" s="57" t="s">
        <v>181</v>
      </c>
      <c r="B7" s="3">
        <v>2140319.2705518794</v>
      </c>
      <c r="C7" s="126">
        <v>37.127471923828125</v>
      </c>
      <c r="D7" s="126">
        <v>62.872528076171875</v>
      </c>
      <c r="E7" s="3">
        <v>1111637.2703732359</v>
      </c>
      <c r="F7" s="126">
        <v>35.247158050537109</v>
      </c>
      <c r="G7" s="126">
        <v>64.752838134765625</v>
      </c>
      <c r="H7" s="3">
        <v>351918.35446344601</v>
      </c>
      <c r="I7" s="126">
        <v>39.944099426269531</v>
      </c>
      <c r="J7" s="126">
        <v>60.055900573730469</v>
      </c>
      <c r="K7" s="3">
        <v>256784.15543155163</v>
      </c>
      <c r="L7" s="126">
        <v>47.082782745361328</v>
      </c>
      <c r="M7" s="4">
        <v>52.917217254638672</v>
      </c>
      <c r="N7" s="3">
        <v>253136.84866036818</v>
      </c>
      <c r="O7" s="4">
        <v>25.533660888671875</v>
      </c>
      <c r="P7" s="4">
        <v>74.466339111328125</v>
      </c>
      <c r="Q7" s="3">
        <v>70336.260915758947</v>
      </c>
      <c r="R7" s="4">
        <v>28.886592864990234</v>
      </c>
      <c r="S7" s="4">
        <v>71.1134033203125</v>
      </c>
      <c r="T7" s="3">
        <v>57502.429359856564</v>
      </c>
      <c r="U7" s="4">
        <v>44.849575042724609</v>
      </c>
      <c r="V7" s="4">
        <v>55.150424957275391</v>
      </c>
      <c r="W7" s="3">
        <v>30858.956123115273</v>
      </c>
      <c r="X7" s="126">
        <v>81.17681884765625</v>
      </c>
      <c r="Y7" s="126">
        <v>18.82318115234375</v>
      </c>
      <c r="Z7" s="3">
        <v>5503.364762599067</v>
      </c>
      <c r="AA7" s="126">
        <v>69.007102966308594</v>
      </c>
      <c r="AB7" s="126">
        <v>30.992897033691406</v>
      </c>
      <c r="AC7" s="3">
        <v>2641.6304621246172</v>
      </c>
      <c r="AD7" s="126">
        <v>66.764045715332031</v>
      </c>
      <c r="AE7" s="126">
        <v>33.235958099365234</v>
      </c>
    </row>
    <row r="8" spans="1:31" x14ac:dyDescent="0.3">
      <c r="A8" s="57" t="s">
        <v>182</v>
      </c>
      <c r="B8" s="3">
        <v>469503.87448521436</v>
      </c>
      <c r="C8" s="126">
        <v>31.38224983215332</v>
      </c>
      <c r="D8" s="126">
        <v>68.617752075195313</v>
      </c>
      <c r="E8" s="3">
        <v>214821.76568332114</v>
      </c>
      <c r="F8" s="126">
        <v>22.199880599975586</v>
      </c>
      <c r="G8" s="126">
        <v>77.800117492675781</v>
      </c>
      <c r="H8" s="3">
        <v>75932.338272372624</v>
      </c>
      <c r="I8" s="126">
        <v>45.669937133789063</v>
      </c>
      <c r="J8" s="126">
        <v>54.330062866210938</v>
      </c>
      <c r="K8" s="3">
        <v>65251.021925323723</v>
      </c>
      <c r="L8" s="126">
        <v>43.152820587158203</v>
      </c>
      <c r="M8" s="4">
        <v>56.847179412841797</v>
      </c>
      <c r="N8" s="3">
        <v>48306.131801817675</v>
      </c>
      <c r="O8" s="4">
        <v>17.293968200683594</v>
      </c>
      <c r="P8" s="4">
        <v>82.706031799316406</v>
      </c>
      <c r="Q8" s="3">
        <v>22220.603555630107</v>
      </c>
      <c r="R8" s="4">
        <v>42.762470245361328</v>
      </c>
      <c r="S8" s="4">
        <v>57.237529754638672</v>
      </c>
      <c r="T8" s="3">
        <v>20385.825760604846</v>
      </c>
      <c r="U8" s="4">
        <v>42.462596893310547</v>
      </c>
      <c r="V8" s="4">
        <v>57.537403106689453</v>
      </c>
      <c r="W8" s="3">
        <v>9659.1116425955133</v>
      </c>
      <c r="X8" s="126">
        <v>34.307144165039063</v>
      </c>
      <c r="Y8" s="126">
        <v>65.692855834960938</v>
      </c>
      <c r="Z8" s="3">
        <v>7559.1477119779556</v>
      </c>
      <c r="AA8" s="126">
        <v>58.322303771972656</v>
      </c>
      <c r="AB8" s="126">
        <v>41.677696228027344</v>
      </c>
      <c r="AC8" s="3">
        <v>5367.9281315625303</v>
      </c>
      <c r="AD8" s="126">
        <v>48.061080932617188</v>
      </c>
      <c r="AE8" s="126">
        <v>51.938919067382813</v>
      </c>
    </row>
    <row r="9" spans="1:31" x14ac:dyDescent="0.3">
      <c r="A9" s="57" t="s">
        <v>183</v>
      </c>
      <c r="B9" s="3">
        <v>305933.21729924914</v>
      </c>
      <c r="C9" s="126">
        <v>20.79222297668457</v>
      </c>
      <c r="D9" s="126">
        <v>79.207778930664063</v>
      </c>
      <c r="E9" s="3">
        <v>148625.29027702723</v>
      </c>
      <c r="F9" s="126">
        <v>11.681588172912598</v>
      </c>
      <c r="G9" s="126">
        <v>88.318412780761719</v>
      </c>
      <c r="H9" s="3">
        <v>43819.354924175932</v>
      </c>
      <c r="I9" s="126">
        <v>36.820125579833984</v>
      </c>
      <c r="J9" s="126">
        <v>63.179874420166016</v>
      </c>
      <c r="K9" s="3">
        <v>40372.518510074791</v>
      </c>
      <c r="L9" s="126">
        <v>39.838642120361328</v>
      </c>
      <c r="M9" s="4">
        <v>60.161357879638672</v>
      </c>
      <c r="N9" s="3">
        <v>43079.388615149437</v>
      </c>
      <c r="O9" s="4">
        <v>9.0354604721069336</v>
      </c>
      <c r="P9" s="4">
        <v>90.96453857421875</v>
      </c>
      <c r="Q9" s="3">
        <v>13442.957247824863</v>
      </c>
      <c r="R9" s="4">
        <v>30.174854278564453</v>
      </c>
      <c r="S9" s="4">
        <v>69.825149536132813</v>
      </c>
      <c r="T9" s="3">
        <v>14745.772688554564</v>
      </c>
      <c r="U9" s="4">
        <v>38.163414001464844</v>
      </c>
      <c r="V9" s="4">
        <v>61.836585998535156</v>
      </c>
      <c r="W9" s="3">
        <v>1079.5680490466389</v>
      </c>
      <c r="X9" s="126">
        <v>12.888051986694336</v>
      </c>
      <c r="Y9" s="126">
        <v>87.111946105957031</v>
      </c>
      <c r="Z9" s="3">
        <v>394.03715760894107</v>
      </c>
      <c r="AA9" s="126">
        <v>50.882720947265625</v>
      </c>
      <c r="AB9" s="126">
        <v>49.117279052734375</v>
      </c>
      <c r="AC9" s="3">
        <v>374.32982978405431</v>
      </c>
      <c r="AD9" s="126">
        <v>30.556554794311523</v>
      </c>
      <c r="AE9" s="126">
        <v>69.443443298339844</v>
      </c>
    </row>
    <row r="10" spans="1:31" x14ac:dyDescent="0.3">
      <c r="A10" s="57" t="s">
        <v>184</v>
      </c>
      <c r="B10" s="3">
        <v>2346356.9078137889</v>
      </c>
      <c r="C10" s="126">
        <v>29.528173446655273</v>
      </c>
      <c r="D10" s="126">
        <v>70.471824645996094</v>
      </c>
      <c r="E10" s="3">
        <v>768135.01528684807</v>
      </c>
      <c r="F10" s="126">
        <v>19.369144439697266</v>
      </c>
      <c r="G10" s="126">
        <v>80.630859375</v>
      </c>
      <c r="H10" s="3">
        <v>296914.04821231193</v>
      </c>
      <c r="I10" s="126">
        <v>47.777057647705078</v>
      </c>
      <c r="J10" s="126">
        <v>52.222942352294922</v>
      </c>
      <c r="K10" s="3">
        <v>227528.47106145151</v>
      </c>
      <c r="L10" s="126">
        <v>44.724876403808594</v>
      </c>
      <c r="M10" s="4">
        <v>55.275123596191406</v>
      </c>
      <c r="N10" s="3">
        <v>476697.79818380473</v>
      </c>
      <c r="O10" s="4">
        <v>9.263585090637207</v>
      </c>
      <c r="P10" s="4">
        <v>90.736412048339844</v>
      </c>
      <c r="Q10" s="3">
        <v>219201.15006549811</v>
      </c>
      <c r="R10" s="4">
        <v>42.367763519287109</v>
      </c>
      <c r="S10" s="4">
        <v>57.632236480712891</v>
      </c>
      <c r="T10" s="3">
        <v>189351.41739822313</v>
      </c>
      <c r="U10" s="4">
        <v>43.178775787353516</v>
      </c>
      <c r="V10" s="4">
        <v>56.821224212646484</v>
      </c>
      <c r="W10" s="3">
        <v>121314.44182616814</v>
      </c>
      <c r="X10" s="126">
        <v>47.086868286132813</v>
      </c>
      <c r="Y10" s="126">
        <v>52.913131713867188</v>
      </c>
      <c r="Z10" s="3">
        <v>31141.495449002479</v>
      </c>
      <c r="AA10" s="126">
        <v>54.864921569824219</v>
      </c>
      <c r="AB10" s="126">
        <v>45.135078430175781</v>
      </c>
      <c r="AC10" s="3">
        <v>16073.070330717039</v>
      </c>
      <c r="AD10" s="126">
        <v>46.276424407958984</v>
      </c>
      <c r="AE10" s="126">
        <v>53.723575592041016</v>
      </c>
    </row>
    <row r="11" spans="1:31" x14ac:dyDescent="0.3">
      <c r="A11" s="57" t="s">
        <v>185</v>
      </c>
      <c r="B11" s="3">
        <v>1616753.7912101345</v>
      </c>
      <c r="C11" s="126">
        <v>49.740604400634766</v>
      </c>
      <c r="D11" s="126">
        <v>50.259395599365234</v>
      </c>
      <c r="E11" s="3">
        <v>1142663.3283451439</v>
      </c>
      <c r="F11" s="126">
        <v>51.966171264648438</v>
      </c>
      <c r="G11" s="126">
        <v>48.033828735351563</v>
      </c>
      <c r="H11" s="3">
        <v>285816.75734755897</v>
      </c>
      <c r="I11" s="126">
        <v>43.269950866699219</v>
      </c>
      <c r="J11" s="126">
        <v>56.730049133300781</v>
      </c>
      <c r="K11" s="3">
        <v>167877.14020966325</v>
      </c>
      <c r="L11" s="126">
        <v>47.009868621826172</v>
      </c>
      <c r="M11" s="4">
        <v>52.990131378173828</v>
      </c>
      <c r="N11" s="3">
        <v>8971.3315659016771</v>
      </c>
      <c r="O11" s="4">
        <v>25.937524795532227</v>
      </c>
      <c r="P11" s="4">
        <v>74.062477111816406</v>
      </c>
      <c r="Q11" s="3">
        <v>1134.2730644736612</v>
      </c>
      <c r="R11" s="4">
        <v>40.438884735107422</v>
      </c>
      <c r="S11" s="4">
        <v>59.561115264892578</v>
      </c>
      <c r="T11" s="3">
        <v>1838.1202109466969</v>
      </c>
      <c r="U11" s="4">
        <v>38.264945983886719</v>
      </c>
      <c r="V11" s="4">
        <v>61.735054016113281</v>
      </c>
      <c r="W11" s="3">
        <v>5824.8257138883055</v>
      </c>
      <c r="X11" s="126">
        <v>54.127296447753906</v>
      </c>
      <c r="Y11" s="126">
        <v>45.872703552246094</v>
      </c>
      <c r="Z11" s="3">
        <v>1720.7162288124553</v>
      </c>
      <c r="AA11" s="126">
        <v>45.980369567871094</v>
      </c>
      <c r="AB11" s="126">
        <v>54.019630432128906</v>
      </c>
      <c r="AC11" s="3">
        <v>907.29852371595325</v>
      </c>
      <c r="AD11" s="126">
        <v>39.691696166992188</v>
      </c>
      <c r="AE11" s="126">
        <v>60.308303833007813</v>
      </c>
    </row>
    <row r="12" spans="1:31" x14ac:dyDescent="0.3">
      <c r="A12" s="57" t="s">
        <v>186</v>
      </c>
      <c r="B12" s="3">
        <v>2414994.82495157</v>
      </c>
      <c r="C12" s="126">
        <v>38.975063323974609</v>
      </c>
      <c r="D12" s="126">
        <v>61.024936676025391</v>
      </c>
      <c r="E12" s="3">
        <v>1463679.8196997305</v>
      </c>
      <c r="F12" s="126">
        <v>30.844757080078125</v>
      </c>
      <c r="G12" s="126">
        <v>69.155242919921875</v>
      </c>
      <c r="H12" s="3">
        <v>608688.08030304697</v>
      </c>
      <c r="I12" s="126">
        <v>53.843219757080078</v>
      </c>
      <c r="J12" s="126">
        <v>46.156780242919922</v>
      </c>
      <c r="K12" s="3">
        <v>331122.74574846553</v>
      </c>
      <c r="L12" s="126">
        <v>48.052318572998047</v>
      </c>
      <c r="M12" s="4">
        <v>51.947681427001953</v>
      </c>
      <c r="N12" s="3">
        <v>7961.3143828601023</v>
      </c>
      <c r="O12" s="4">
        <v>13.767345428466797</v>
      </c>
      <c r="P12" s="4">
        <v>86.232650756835938</v>
      </c>
      <c r="Q12" s="3">
        <v>647.65082746569942</v>
      </c>
      <c r="R12" s="4">
        <v>50.862327575683594</v>
      </c>
      <c r="S12" s="4">
        <v>49.137672424316406</v>
      </c>
      <c r="T12" s="3">
        <v>486.09206244054855</v>
      </c>
      <c r="U12" s="4">
        <v>59.608985900878906</v>
      </c>
      <c r="V12" s="4">
        <v>40.391014099121094</v>
      </c>
      <c r="W12" s="3">
        <v>1170.7441175618924</v>
      </c>
      <c r="X12" s="126">
        <v>45.865550994873047</v>
      </c>
      <c r="Y12" s="126">
        <v>54.134449005126953</v>
      </c>
      <c r="Z12" s="3">
        <v>832.76484382046067</v>
      </c>
      <c r="AA12" s="126">
        <v>53.580486297607422</v>
      </c>
      <c r="AB12" s="126">
        <v>46.419513702392578</v>
      </c>
      <c r="AC12" s="3">
        <v>405.61296621598456</v>
      </c>
      <c r="AD12" s="126">
        <v>56.572090148925781</v>
      </c>
      <c r="AE12" s="126">
        <v>43.427909851074219</v>
      </c>
    </row>
    <row r="13" spans="1:31" x14ac:dyDescent="0.3">
      <c r="A13" s="57" t="s">
        <v>187</v>
      </c>
      <c r="B13" s="3">
        <v>1184284.6071120049</v>
      </c>
      <c r="C13" s="126">
        <v>48.706169128417969</v>
      </c>
      <c r="D13" s="126">
        <v>51.293830871582031</v>
      </c>
      <c r="E13" s="3">
        <v>853569.70260462305</v>
      </c>
      <c r="F13" s="126">
        <v>48.711696624755859</v>
      </c>
      <c r="G13" s="126">
        <v>51.288303375244141</v>
      </c>
      <c r="H13" s="3">
        <v>181981.99556086483</v>
      </c>
      <c r="I13" s="126">
        <v>49.643024444580078</v>
      </c>
      <c r="J13" s="126">
        <v>50.356975555419922</v>
      </c>
      <c r="K13" s="3">
        <v>135672.34610125876</v>
      </c>
      <c r="L13" s="126">
        <v>47.686656951904297</v>
      </c>
      <c r="M13" s="4">
        <v>52.313343048095703</v>
      </c>
      <c r="N13" s="3">
        <v>5341.8386736491375</v>
      </c>
      <c r="O13" s="4">
        <v>33.763481140136719</v>
      </c>
      <c r="P13" s="4">
        <v>66.236518859863281</v>
      </c>
      <c r="Q13" s="3">
        <v>949.5794876978531</v>
      </c>
      <c r="R13" s="4">
        <v>37.291698455810547</v>
      </c>
      <c r="S13" s="4">
        <v>62.708301544189453</v>
      </c>
      <c r="T13" s="3">
        <v>1237.230508208504</v>
      </c>
      <c r="U13" s="4">
        <v>47.647438049316406</v>
      </c>
      <c r="V13" s="4">
        <v>52.352561950683594</v>
      </c>
      <c r="W13" s="3">
        <v>3705.1810840671583</v>
      </c>
      <c r="X13" s="126">
        <v>66.436866760253906</v>
      </c>
      <c r="Y13" s="126">
        <v>33.563137054443359</v>
      </c>
      <c r="Z13" s="3">
        <v>1220.9093240304155</v>
      </c>
      <c r="AA13" s="126">
        <v>40.812816619873047</v>
      </c>
      <c r="AB13" s="126">
        <v>59.187183380126953</v>
      </c>
      <c r="AC13" s="3">
        <v>605.82376760284683</v>
      </c>
      <c r="AD13" s="126">
        <v>47.092353820800781</v>
      </c>
      <c r="AE13" s="126">
        <v>52.907646179199219</v>
      </c>
    </row>
    <row r="14" spans="1:31" x14ac:dyDescent="0.3">
      <c r="A14" s="57" t="s">
        <v>188</v>
      </c>
      <c r="B14" s="3">
        <v>2455870.1475481922</v>
      </c>
      <c r="C14" s="126">
        <v>24.120281219482422</v>
      </c>
      <c r="D14" s="126">
        <v>75.879714965820313</v>
      </c>
      <c r="E14" s="3">
        <v>614207.33544263488</v>
      </c>
      <c r="F14" s="126">
        <v>13.223368644714355</v>
      </c>
      <c r="G14" s="126">
        <v>86.776634216308594</v>
      </c>
      <c r="H14" s="3">
        <v>244154.72978316699</v>
      </c>
      <c r="I14" s="126">
        <v>42.400463104248047</v>
      </c>
      <c r="J14" s="126">
        <v>57.599536895751953</v>
      </c>
      <c r="K14" s="3">
        <v>194001.63830606511</v>
      </c>
      <c r="L14" s="126">
        <v>42.217506408691406</v>
      </c>
      <c r="M14" s="4">
        <v>57.782493591308594</v>
      </c>
      <c r="N14" s="3">
        <v>725736.67063168308</v>
      </c>
      <c r="O14" s="4">
        <v>8.0712299346923828</v>
      </c>
      <c r="P14" s="4">
        <v>91.92877197265625</v>
      </c>
      <c r="Q14" s="3">
        <v>307580.15817675815</v>
      </c>
      <c r="R14" s="4">
        <v>37.510345458984375</v>
      </c>
      <c r="S14" s="4">
        <v>62.489654541015625</v>
      </c>
      <c r="T14" s="3">
        <v>307302.74003995123</v>
      </c>
      <c r="U14" s="4">
        <v>43.188819885253906</v>
      </c>
      <c r="V14" s="4">
        <v>56.811180114746094</v>
      </c>
      <c r="W14" s="3">
        <v>32565.674525693456</v>
      </c>
      <c r="X14" s="126">
        <v>14.856661796569824</v>
      </c>
      <c r="Y14" s="126">
        <v>85.143341064453125</v>
      </c>
      <c r="Z14" s="3">
        <v>18119.323449930303</v>
      </c>
      <c r="AA14" s="126">
        <v>48.711765289306641</v>
      </c>
      <c r="AB14" s="126">
        <v>51.288234710693359</v>
      </c>
      <c r="AC14" s="3">
        <v>12201.877192225675</v>
      </c>
      <c r="AD14" s="126">
        <v>44.119590759277344</v>
      </c>
      <c r="AE14" s="126">
        <v>55.880409240722656</v>
      </c>
    </row>
    <row r="15" spans="1:31" x14ac:dyDescent="0.3">
      <c r="A15" s="57" t="s">
        <v>189</v>
      </c>
      <c r="B15" s="3">
        <v>710723.5100959402</v>
      </c>
      <c r="C15" s="126">
        <v>28.370973587036133</v>
      </c>
      <c r="D15" s="126">
        <v>71.6290283203125</v>
      </c>
      <c r="E15" s="3">
        <v>288156.40139092068</v>
      </c>
      <c r="F15" s="126">
        <v>17.810392379760742</v>
      </c>
      <c r="G15" s="126">
        <v>82.189605712890625</v>
      </c>
      <c r="H15" s="3">
        <v>131363.0318108793</v>
      </c>
      <c r="I15" s="126">
        <v>46.915699005126953</v>
      </c>
      <c r="J15" s="126">
        <v>53.084300994873047</v>
      </c>
      <c r="K15" s="3">
        <v>83368.975575531134</v>
      </c>
      <c r="L15" s="126">
        <v>43.367507934570313</v>
      </c>
      <c r="M15" s="4">
        <v>56.632492065429688</v>
      </c>
      <c r="N15" s="3">
        <v>110047.94938983045</v>
      </c>
      <c r="O15" s="4">
        <v>12.941607475280762</v>
      </c>
      <c r="P15" s="4">
        <v>87.058395385742188</v>
      </c>
      <c r="Q15" s="3">
        <v>43789.710431748004</v>
      </c>
      <c r="R15" s="4">
        <v>36.690105438232422</v>
      </c>
      <c r="S15" s="4">
        <v>63.309894561767578</v>
      </c>
      <c r="T15" s="3">
        <v>44982.955399331797</v>
      </c>
      <c r="U15" s="4">
        <v>43.060367584228516</v>
      </c>
      <c r="V15" s="4">
        <v>56.939632415771484</v>
      </c>
      <c r="W15" s="3">
        <v>5734.2913567614205</v>
      </c>
      <c r="X15" s="126">
        <v>24.415685653686523</v>
      </c>
      <c r="Y15" s="126">
        <v>75.584312438964844</v>
      </c>
      <c r="Z15" s="3">
        <v>1926.7566571726904</v>
      </c>
      <c r="AA15" s="126">
        <v>45.860256195068359</v>
      </c>
      <c r="AB15" s="126">
        <v>54.139743804931641</v>
      </c>
      <c r="AC15" s="3">
        <v>1353.43808376744</v>
      </c>
      <c r="AD15" s="126">
        <v>42.151168823242188</v>
      </c>
      <c r="AE15" s="126">
        <v>57.848831176757813</v>
      </c>
    </row>
    <row r="16" spans="1:31" x14ac:dyDescent="0.3">
      <c r="B16" s="127"/>
      <c r="C16" s="128"/>
      <c r="D16" s="128"/>
      <c r="E16" s="127"/>
      <c r="F16" s="128"/>
      <c r="G16" s="128"/>
      <c r="H16" s="127"/>
      <c r="I16" s="128"/>
      <c r="J16" s="128"/>
      <c r="K16" s="127"/>
      <c r="L16" s="128"/>
      <c r="M16" s="127"/>
      <c r="N16" s="127"/>
      <c r="O16" s="128"/>
      <c r="P16" s="127"/>
      <c r="Q16" s="127"/>
      <c r="R16" s="128"/>
      <c r="S16" s="127"/>
      <c r="T16" s="127"/>
      <c r="U16" s="128"/>
      <c r="V16" s="127"/>
      <c r="W16" s="127"/>
      <c r="X16" s="128"/>
      <c r="Z16" s="129"/>
      <c r="AC16" s="129"/>
    </row>
    <row r="17" spans="1:31" s="136" customFormat="1" ht="10.8" thickBot="1" x14ac:dyDescent="0.25">
      <c r="A17" s="130" t="s">
        <v>32</v>
      </c>
      <c r="B17" s="131">
        <f>SUM(B6:B16)</f>
        <v>14477831.916281456</v>
      </c>
      <c r="C17" s="132">
        <v>35.005531311035156</v>
      </c>
      <c r="D17" s="132">
        <v>64.994468688964844</v>
      </c>
      <c r="E17" s="131">
        <v>7150636.3892479204</v>
      </c>
      <c r="F17" s="132">
        <v>32.667037963867188</v>
      </c>
      <c r="G17" s="132">
        <v>67.332962036132813</v>
      </c>
      <c r="H17" s="131">
        <v>2371440.9448851626</v>
      </c>
      <c r="I17" s="132">
        <v>46.205902099609375</v>
      </c>
      <c r="J17" s="132">
        <v>53.794097900390625</v>
      </c>
      <c r="K17" s="131">
        <v>1631539.8201198033</v>
      </c>
      <c r="L17" s="132">
        <v>45.710105895996094</v>
      </c>
      <c r="M17" s="131">
        <v>54.289894104003906</v>
      </c>
      <c r="N17" s="131">
        <v>1683383.4694993035</v>
      </c>
      <c r="O17" s="132">
        <v>11.914983749389648</v>
      </c>
      <c r="P17" s="133">
        <v>88.085014343261719</v>
      </c>
      <c r="Q17" s="131">
        <v>679992.33000073675</v>
      </c>
      <c r="R17" s="132">
        <v>38.187625885009766</v>
      </c>
      <c r="S17" s="133">
        <v>61.812374114990234</v>
      </c>
      <c r="T17" s="131">
        <v>638431.22434084897</v>
      </c>
      <c r="U17" s="132">
        <v>43.191062927246094</v>
      </c>
      <c r="V17" s="133">
        <v>56.808937072753906</v>
      </c>
      <c r="W17" s="131">
        <v>213243.96788470889</v>
      </c>
      <c r="X17" s="132">
        <v>46.199409484863281</v>
      </c>
      <c r="Y17" s="134">
        <v>53.800590515136719</v>
      </c>
      <c r="Z17" s="135">
        <v>68723.214126821957</v>
      </c>
      <c r="AA17" s="134">
        <v>53.971775054931641</v>
      </c>
      <c r="AB17" s="134">
        <v>46.028224945068359</v>
      </c>
      <c r="AC17" s="135">
        <v>40440.556174105521</v>
      </c>
      <c r="AD17" s="134">
        <v>47.020160675048828</v>
      </c>
      <c r="AE17" s="134">
        <v>52.979839324951172</v>
      </c>
    </row>
    <row r="18" spans="1:31" x14ac:dyDescent="0.3">
      <c r="B18" s="15"/>
    </row>
  </sheetData>
  <mergeCells count="16">
    <mergeCell ref="AC4:AE4"/>
    <mergeCell ref="A2:G2"/>
    <mergeCell ref="A3:A5"/>
    <mergeCell ref="B3:D3"/>
    <mergeCell ref="E3:M3"/>
    <mergeCell ref="N3:V3"/>
    <mergeCell ref="W3:AE3"/>
    <mergeCell ref="B4:D4"/>
    <mergeCell ref="E4:G4"/>
    <mergeCell ref="H4:J4"/>
    <mergeCell ref="K4:M4"/>
    <mergeCell ref="N4:P4"/>
    <mergeCell ref="Q4:S4"/>
    <mergeCell ref="T4:V4"/>
    <mergeCell ref="W4:Y4"/>
    <mergeCell ref="Z4:AB4"/>
  </mergeCells>
  <pageMargins left="0.7" right="0.7" top="0.75" bottom="0.75" header="0.3" footer="0.3"/>
  <pageSetup scale="93" orientation="landscape" r:id="rId1"/>
  <headerFooter>
    <oddFooter>Page &amp;P of &amp;N</oddFooter>
  </headerFooter>
  <colBreaks count="1" manualBreakCount="1">
    <brk id="16" max="20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64C11-24F8-4430-BF12-AB2A0F86447F}">
  <dimension ref="A2:V24"/>
  <sheetViews>
    <sheetView view="pageBreakPreview" zoomScaleNormal="130" zoomScaleSheetLayoutView="100" workbookViewId="0">
      <pane xSplit="1" ySplit="4" topLeftCell="D12" activePane="bottomRight" state="frozen"/>
      <selection activeCell="E12" sqref="E12"/>
      <selection pane="topRight" activeCell="E12" sqref="E12"/>
      <selection pane="bottomLeft" activeCell="E12" sqref="E12"/>
      <selection pane="bottomRight" activeCell="T20" sqref="T20"/>
    </sheetView>
  </sheetViews>
  <sheetFormatPr defaultRowHeight="14.4" x14ac:dyDescent="0.3"/>
  <cols>
    <col min="1" max="1" width="13.44140625" customWidth="1"/>
    <col min="2" max="2" width="12.109375" customWidth="1"/>
    <col min="3" max="3" width="10.77734375" customWidth="1"/>
    <col min="4" max="4" width="8.77734375" customWidth="1"/>
    <col min="5" max="6" width="11.44140625" bestFit="1" customWidth="1"/>
    <col min="7" max="7" width="9.5546875" customWidth="1"/>
    <col min="8" max="8" width="10.109375" customWidth="1"/>
    <col min="9" max="9" width="10.5546875" style="8" customWidth="1"/>
    <col min="10" max="10" width="10.6640625" style="8" customWidth="1"/>
    <col min="11" max="11" width="10.21875" customWidth="1"/>
    <col min="12" max="12" width="9.6640625" customWidth="1"/>
    <col min="13" max="13" width="7" customWidth="1"/>
    <col min="14" max="14" width="8.77734375" customWidth="1"/>
    <col min="15" max="15" width="8.77734375" style="12" customWidth="1"/>
    <col min="16" max="16" width="5.44140625" style="15" bestFit="1" customWidth="1"/>
    <col min="17" max="17" width="6" style="15" bestFit="1" customWidth="1"/>
    <col min="18" max="18" width="10" style="15" bestFit="1" customWidth="1"/>
    <col min="19" max="20" width="11.21875" bestFit="1" customWidth="1"/>
  </cols>
  <sheetData>
    <row r="2" spans="1:22" ht="21" customHeight="1" thickBot="1" x14ac:dyDescent="0.35">
      <c r="A2" s="167" t="s">
        <v>249</v>
      </c>
      <c r="B2" s="167"/>
      <c r="C2" s="167"/>
      <c r="D2" s="167"/>
      <c r="E2" s="167"/>
      <c r="F2" s="167"/>
      <c r="G2" s="167"/>
      <c r="H2" s="167"/>
      <c r="I2" s="70"/>
      <c r="J2" s="70"/>
      <c r="K2" s="167"/>
      <c r="L2" s="167"/>
      <c r="M2" s="1"/>
      <c r="N2" s="1"/>
      <c r="O2" s="69"/>
      <c r="P2" s="168"/>
      <c r="Q2" s="168"/>
    </row>
    <row r="3" spans="1:22" s="149" customFormat="1" ht="28.8" customHeight="1" thickBot="1" x14ac:dyDescent="0.3">
      <c r="A3" s="362" t="s">
        <v>191</v>
      </c>
      <c r="B3" s="355" t="s">
        <v>250</v>
      </c>
      <c r="C3" s="355" t="s">
        <v>251</v>
      </c>
      <c r="D3" s="355" t="s">
        <v>252</v>
      </c>
      <c r="E3" s="355" t="s">
        <v>253</v>
      </c>
      <c r="F3" s="355"/>
      <c r="G3" s="355"/>
      <c r="H3" s="355" t="s">
        <v>254</v>
      </c>
      <c r="I3" s="357" t="s">
        <v>255</v>
      </c>
      <c r="J3" s="357"/>
      <c r="K3" s="357"/>
      <c r="L3" s="358" t="s">
        <v>256</v>
      </c>
      <c r="M3" s="358"/>
      <c r="N3" s="358"/>
      <c r="O3" s="359" t="s">
        <v>257</v>
      </c>
      <c r="P3" s="361" t="s">
        <v>258</v>
      </c>
      <c r="Q3" s="361"/>
      <c r="R3" s="354" t="s">
        <v>259</v>
      </c>
      <c r="S3" s="354"/>
      <c r="T3" s="354"/>
    </row>
    <row r="4" spans="1:22" s="149" customFormat="1" ht="29.55" customHeight="1" thickBot="1" x14ac:dyDescent="0.3">
      <c r="A4" s="363"/>
      <c r="B4" s="356"/>
      <c r="C4" s="356"/>
      <c r="D4" s="356"/>
      <c r="E4" s="221" t="s">
        <v>8</v>
      </c>
      <c r="F4" s="221" t="s">
        <v>260</v>
      </c>
      <c r="G4" s="221" t="s">
        <v>205</v>
      </c>
      <c r="H4" s="356"/>
      <c r="I4" s="183" t="s">
        <v>8</v>
      </c>
      <c r="J4" s="183" t="s">
        <v>260</v>
      </c>
      <c r="K4" s="184" t="s">
        <v>205</v>
      </c>
      <c r="L4" s="183" t="s">
        <v>8</v>
      </c>
      <c r="M4" s="183" t="s">
        <v>260</v>
      </c>
      <c r="N4" s="169" t="s">
        <v>205</v>
      </c>
      <c r="O4" s="360"/>
      <c r="P4" s="222" t="s">
        <v>261</v>
      </c>
      <c r="Q4" s="222" t="s">
        <v>262</v>
      </c>
      <c r="R4" s="183" t="s">
        <v>8</v>
      </c>
      <c r="S4" s="183" t="s">
        <v>260</v>
      </c>
      <c r="T4" s="184" t="s">
        <v>205</v>
      </c>
    </row>
    <row r="5" spans="1:22" s="149" customFormat="1" ht="24" customHeight="1" x14ac:dyDescent="0.25">
      <c r="A5" s="223" t="s">
        <v>17</v>
      </c>
      <c r="B5" s="224">
        <f>VLOOKUP($A5,'Tab 3.2.1'!$A:$B,2,0)</f>
        <v>833165.25723874988</v>
      </c>
      <c r="C5" s="224">
        <v>292686.19168726163</v>
      </c>
      <c r="D5" s="225">
        <f>C5/B5*100</f>
        <v>35.129428303008339</v>
      </c>
      <c r="E5" s="172">
        <v>47306.449036762875</v>
      </c>
      <c r="F5" s="172">
        <v>1791.5803758722525</v>
      </c>
      <c r="G5" s="172">
        <f>SUM(E5:F5)</f>
        <v>49098.029412635129</v>
      </c>
      <c r="H5" s="170">
        <f>G5/C5*100</f>
        <v>16.774972925643482</v>
      </c>
      <c r="I5" s="226">
        <v>766153.25524711108</v>
      </c>
      <c r="J5" s="226">
        <v>104116.56678232507</v>
      </c>
      <c r="K5" s="172">
        <f>SUM(I5:J5)</f>
        <v>870269.82202943612</v>
      </c>
      <c r="L5" s="170">
        <f>I5/E5</f>
        <v>16.195535087651933</v>
      </c>
      <c r="M5" s="170">
        <f t="shared" ref="M5:N18" si="0">J5/F5</f>
        <v>58.114371079575299</v>
      </c>
      <c r="N5" s="170">
        <f t="shared" si="0"/>
        <v>17.725147677830766</v>
      </c>
      <c r="O5" s="148">
        <v>48.497795104980469</v>
      </c>
      <c r="P5" s="36">
        <v>1076.36865234375</v>
      </c>
      <c r="Q5" s="36">
        <v>1000</v>
      </c>
      <c r="R5" s="36">
        <f>I5*52</f>
        <v>39839969.272849776</v>
      </c>
      <c r="S5" s="36">
        <f>J5*52</f>
        <v>5414061.472680904</v>
      </c>
      <c r="T5" s="171">
        <f>SUM(R5:S5)</f>
        <v>45254030.74553068</v>
      </c>
      <c r="U5" s="37"/>
      <c r="V5" s="37"/>
    </row>
    <row r="6" spans="1:22" s="149" customFormat="1" ht="24" customHeight="1" x14ac:dyDescent="0.25">
      <c r="A6" s="223" t="s">
        <v>19</v>
      </c>
      <c r="B6" s="224">
        <f>VLOOKUP($A6,'Tab 3.2.1'!$A:$B,2,0)</f>
        <v>1797086.8382683126</v>
      </c>
      <c r="C6" s="224">
        <v>912460.24753331742</v>
      </c>
      <c r="D6" s="225">
        <f t="shared" ref="D6:D20" si="1">C6/B6*100</f>
        <v>50.774410457124688</v>
      </c>
      <c r="E6" s="172">
        <v>129769.00824133234</v>
      </c>
      <c r="F6" s="172">
        <v>285929.20666649297</v>
      </c>
      <c r="G6" s="172">
        <f t="shared" ref="G6:G18" si="2">SUM(E6:F6)</f>
        <v>415698.21490782534</v>
      </c>
      <c r="H6" s="170">
        <f t="shared" ref="H6:H20" si="3">G6/C6*100</f>
        <v>45.557953459517329</v>
      </c>
      <c r="I6" s="226">
        <v>2080126.6735477289</v>
      </c>
      <c r="J6" s="226">
        <v>21019134.667733978</v>
      </c>
      <c r="K6" s="172">
        <f t="shared" ref="K6:K20" si="4">SUM(I6:J6)</f>
        <v>23099261.341281708</v>
      </c>
      <c r="L6" s="170">
        <f t="shared" ref="L6:N20" si="5">I6/E6</f>
        <v>16.029456506898033</v>
      </c>
      <c r="M6" s="170">
        <f t="shared" si="0"/>
        <v>73.511674140552699</v>
      </c>
      <c r="N6" s="170">
        <f t="shared" si="0"/>
        <v>55.567381607360552</v>
      </c>
      <c r="O6" s="148">
        <v>25.607780456542969</v>
      </c>
      <c r="P6" s="36">
        <v>734.9871826171875</v>
      </c>
      <c r="Q6" s="36">
        <v>700</v>
      </c>
      <c r="R6" s="36">
        <f t="shared" ref="R6:S18" si="6">I6*52</f>
        <v>108166587.02448191</v>
      </c>
      <c r="S6" s="36">
        <f t="shared" si="6"/>
        <v>1092995002.7221668</v>
      </c>
      <c r="T6" s="171">
        <f t="shared" ref="T6:T18" si="7">SUM(R6:S6)</f>
        <v>1201161589.7466488</v>
      </c>
      <c r="U6" s="37"/>
      <c r="V6" s="37"/>
    </row>
    <row r="7" spans="1:22" s="149" customFormat="1" ht="24" customHeight="1" x14ac:dyDescent="0.25">
      <c r="A7" s="223" t="s">
        <v>20</v>
      </c>
      <c r="B7" s="224">
        <f>VLOOKUP($A7,'Tab 3.2.1'!$A:$B,2,0)</f>
        <v>469430.11160539719</v>
      </c>
      <c r="C7" s="224">
        <v>184250.2216977549</v>
      </c>
      <c r="D7" s="225">
        <f t="shared" si="1"/>
        <v>39.249766289520764</v>
      </c>
      <c r="E7" s="172">
        <v>30037.002570101289</v>
      </c>
      <c r="F7" s="172">
        <v>2239.3650096894703</v>
      </c>
      <c r="G7" s="172">
        <f t="shared" si="2"/>
        <v>32276.36757979076</v>
      </c>
      <c r="H7" s="170">
        <f t="shared" si="3"/>
        <v>17.51768181464503</v>
      </c>
      <c r="I7" s="226">
        <v>464529.97800473217</v>
      </c>
      <c r="J7" s="226">
        <v>180548.17438409082</v>
      </c>
      <c r="K7" s="172">
        <f t="shared" si="4"/>
        <v>645078.15238882299</v>
      </c>
      <c r="L7" s="170">
        <f t="shared" si="5"/>
        <v>15.465257457717284</v>
      </c>
      <c r="M7" s="170">
        <f t="shared" si="0"/>
        <v>80.624718883647816</v>
      </c>
      <c r="N7" s="170">
        <f t="shared" si="0"/>
        <v>19.98608272117729</v>
      </c>
      <c r="O7" s="148">
        <v>29.410554885864258</v>
      </c>
      <c r="P7" s="36">
        <v>844.96307373046875</v>
      </c>
      <c r="Q7" s="36">
        <v>1000</v>
      </c>
      <c r="R7" s="36">
        <f t="shared" si="6"/>
        <v>24155558.856246073</v>
      </c>
      <c r="S7" s="36">
        <f t="shared" si="6"/>
        <v>9388505.0679727234</v>
      </c>
      <c r="T7" s="171">
        <f t="shared" si="7"/>
        <v>33544063.924218796</v>
      </c>
      <c r="U7" s="37"/>
      <c r="V7" s="37"/>
    </row>
    <row r="8" spans="1:22" s="149" customFormat="1" ht="24" customHeight="1" x14ac:dyDescent="0.25">
      <c r="A8" s="223" t="s">
        <v>21</v>
      </c>
      <c r="B8" s="224">
        <f>VLOOKUP($A8,'Tab 3.2.1'!$A:$B,2,0)</f>
        <v>469503.87448520865</v>
      </c>
      <c r="C8" s="224">
        <v>213429.0207431649</v>
      </c>
      <c r="D8" s="225">
        <f t="shared" si="1"/>
        <v>45.458415221212157</v>
      </c>
      <c r="E8" s="172">
        <v>50023.191709188635</v>
      </c>
      <c r="F8" s="172">
        <v>16240.465746904187</v>
      </c>
      <c r="G8" s="172">
        <f t="shared" si="2"/>
        <v>66263.657456092827</v>
      </c>
      <c r="H8" s="170">
        <f t="shared" si="3"/>
        <v>31.047163701244191</v>
      </c>
      <c r="I8" s="226">
        <v>735749.24723106902</v>
      </c>
      <c r="J8" s="226">
        <v>1200236.1647424011</v>
      </c>
      <c r="K8" s="172">
        <f t="shared" si="4"/>
        <v>1935985.4119734701</v>
      </c>
      <c r="L8" s="170">
        <f t="shared" si="5"/>
        <v>14.708162795936131</v>
      </c>
      <c r="M8" s="170">
        <f t="shared" si="0"/>
        <v>73.90404828575771</v>
      </c>
      <c r="N8" s="170">
        <f t="shared" si="0"/>
        <v>29.216398344088983</v>
      </c>
      <c r="O8" s="148">
        <v>34.63543701171875</v>
      </c>
      <c r="P8" s="36">
        <v>906.09307861328125</v>
      </c>
      <c r="Q8" s="36">
        <v>1000</v>
      </c>
      <c r="R8" s="36">
        <f t="shared" si="6"/>
        <v>38258960.856015593</v>
      </c>
      <c r="S8" s="36">
        <f t="shared" si="6"/>
        <v>62412280.56660486</v>
      </c>
      <c r="T8" s="171">
        <f t="shared" si="7"/>
        <v>100671241.42262045</v>
      </c>
      <c r="U8" s="37"/>
      <c r="V8" s="37"/>
    </row>
    <row r="9" spans="1:22" s="149" customFormat="1" ht="24" customHeight="1" x14ac:dyDescent="0.25">
      <c r="A9" s="223" t="s">
        <v>22</v>
      </c>
      <c r="B9" s="224">
        <f>VLOOKUP($A9,'Tab 3.2.1'!$A:$B,2,0)</f>
        <v>1060050.2114207963</v>
      </c>
      <c r="C9" s="224">
        <v>452154.21960711858</v>
      </c>
      <c r="D9" s="225">
        <f t="shared" si="1"/>
        <v>42.654037963078331</v>
      </c>
      <c r="E9" s="172">
        <v>100845.92133920743</v>
      </c>
      <c r="F9" s="172">
        <v>16241.847662194094</v>
      </c>
      <c r="G9" s="172">
        <f t="shared" si="2"/>
        <v>117087.76900140152</v>
      </c>
      <c r="H9" s="170">
        <f t="shared" si="3"/>
        <v>25.895538275223945</v>
      </c>
      <c r="I9" s="226">
        <v>1741634.2223706138</v>
      </c>
      <c r="J9" s="226">
        <v>1384170.5769700194</v>
      </c>
      <c r="K9" s="172">
        <f t="shared" si="4"/>
        <v>3125804.7993406332</v>
      </c>
      <c r="L9" s="170">
        <f t="shared" si="5"/>
        <v>17.270249497869298</v>
      </c>
      <c r="M9" s="170">
        <f t="shared" si="0"/>
        <v>85.222482426795111</v>
      </c>
      <c r="N9" s="170">
        <f t="shared" si="0"/>
        <v>26.696253810278151</v>
      </c>
      <c r="O9" s="148">
        <v>36.726802825927734</v>
      </c>
      <c r="P9" s="36">
        <v>875.77777099609375</v>
      </c>
      <c r="Q9" s="36">
        <v>1000</v>
      </c>
      <c r="R9" s="36">
        <f t="shared" si="6"/>
        <v>90564979.563271925</v>
      </c>
      <c r="S9" s="36">
        <f t="shared" si="6"/>
        <v>71976870.002441004</v>
      </c>
      <c r="T9" s="171">
        <f t="shared" si="7"/>
        <v>162541849.56571293</v>
      </c>
      <c r="U9" s="37"/>
      <c r="V9" s="37"/>
    </row>
    <row r="10" spans="1:22" s="149" customFormat="1" ht="24" customHeight="1" x14ac:dyDescent="0.25">
      <c r="A10" s="223" t="s">
        <v>23</v>
      </c>
      <c r="B10" s="224">
        <f>VLOOKUP($A10,'Tab 3.2.1'!$A:$B,2,0)</f>
        <v>610838.94752606412</v>
      </c>
      <c r="C10" s="224">
        <v>277722.64515476819</v>
      </c>
      <c r="D10" s="225">
        <f t="shared" si="1"/>
        <v>45.465772325023188</v>
      </c>
      <c r="E10" s="172">
        <v>39137.405507484429</v>
      </c>
      <c r="F10" s="172">
        <v>50665.902752334812</v>
      </c>
      <c r="G10" s="172">
        <f t="shared" si="2"/>
        <v>89803.308259819241</v>
      </c>
      <c r="H10" s="170">
        <f t="shared" si="3"/>
        <v>32.335608862494453</v>
      </c>
      <c r="I10" s="226">
        <v>832867.52045980468</v>
      </c>
      <c r="J10" s="226">
        <v>3691453.1436677682</v>
      </c>
      <c r="K10" s="172">
        <f t="shared" si="4"/>
        <v>4524320.6641275734</v>
      </c>
      <c r="L10" s="170">
        <f t="shared" si="5"/>
        <v>21.280601247329272</v>
      </c>
      <c r="M10" s="170">
        <f t="shared" si="0"/>
        <v>72.858726345257054</v>
      </c>
      <c r="N10" s="170">
        <f t="shared" si="0"/>
        <v>50.380333996580539</v>
      </c>
      <c r="O10" s="148">
        <v>23.53544807434082</v>
      </c>
      <c r="P10" s="36">
        <v>936.66937255859375</v>
      </c>
      <c r="Q10" s="36">
        <v>1000</v>
      </c>
      <c r="R10" s="36">
        <f t="shared" si="6"/>
        <v>43309111.063909844</v>
      </c>
      <c r="S10" s="36">
        <f t="shared" si="6"/>
        <v>191955563.47072396</v>
      </c>
      <c r="T10" s="171">
        <f t="shared" si="7"/>
        <v>235264674.53463382</v>
      </c>
      <c r="U10" s="37"/>
      <c r="V10" s="37"/>
    </row>
    <row r="11" spans="1:22" s="149" customFormat="1" ht="24" customHeight="1" x14ac:dyDescent="0.25">
      <c r="A11" s="223" t="s">
        <v>24</v>
      </c>
      <c r="B11" s="224">
        <f>VLOOKUP($A11,'Tab 3.2.1'!$A:$B,2,0)</f>
        <v>2414994.8249515183</v>
      </c>
      <c r="C11" s="224">
        <v>1019710.359368209</v>
      </c>
      <c r="D11" s="225">
        <f t="shared" si="1"/>
        <v>42.224121924927104</v>
      </c>
      <c r="E11" s="172">
        <v>302295.83435364976</v>
      </c>
      <c r="F11" s="172">
        <v>6793.6720847214037</v>
      </c>
      <c r="G11" s="172">
        <f t="shared" si="2"/>
        <v>309089.50643837114</v>
      </c>
      <c r="H11" s="170">
        <f t="shared" si="3"/>
        <v>30.311500084188264</v>
      </c>
      <c r="I11" s="226">
        <v>3081577.839902407</v>
      </c>
      <c r="J11" s="226">
        <v>569004.11266808817</v>
      </c>
      <c r="K11" s="172">
        <f t="shared" si="4"/>
        <v>3650581.9525704952</v>
      </c>
      <c r="L11" s="170">
        <f t="shared" si="5"/>
        <v>10.193914337229442</v>
      </c>
      <c r="M11" s="170">
        <f t="shared" si="0"/>
        <v>83.755015781192512</v>
      </c>
      <c r="N11" s="170">
        <f t="shared" si="0"/>
        <v>11.810759914291619</v>
      </c>
      <c r="O11" s="148">
        <v>22.985673904418945</v>
      </c>
      <c r="P11" s="36">
        <v>924.6031494140625</v>
      </c>
      <c r="Q11" s="36">
        <v>1000</v>
      </c>
      <c r="R11" s="36">
        <f t="shared" si="6"/>
        <v>160242047.67492518</v>
      </c>
      <c r="S11" s="36">
        <f t="shared" si="6"/>
        <v>29588213.858740583</v>
      </c>
      <c r="T11" s="171">
        <f t="shared" si="7"/>
        <v>189830261.53366578</v>
      </c>
      <c r="U11" s="37"/>
      <c r="V11" s="37"/>
    </row>
    <row r="12" spans="1:22" s="149" customFormat="1" ht="24" customHeight="1" x14ac:dyDescent="0.25">
      <c r="A12" s="223" t="s">
        <v>25</v>
      </c>
      <c r="B12" s="224">
        <f>VLOOKUP($A12,'Tab 3.2.1'!$A:$B,2,0)</f>
        <v>305933.21729924891</v>
      </c>
      <c r="C12" s="224">
        <v>171390.8966051309</v>
      </c>
      <c r="D12" s="225">
        <f t="shared" si="1"/>
        <v>56.022323472473637</v>
      </c>
      <c r="E12" s="172">
        <v>27368.147107308043</v>
      </c>
      <c r="F12" s="172">
        <v>17541.065299377948</v>
      </c>
      <c r="G12" s="172">
        <f t="shared" si="2"/>
        <v>44909.212406685991</v>
      </c>
      <c r="H12" s="170">
        <f t="shared" si="3"/>
        <v>26.202799154585644</v>
      </c>
      <c r="I12" s="226">
        <v>510641.77148850256</v>
      </c>
      <c r="J12" s="226">
        <v>1248295.0971696468</v>
      </c>
      <c r="K12" s="172">
        <f t="shared" si="4"/>
        <v>1758936.8686581494</v>
      </c>
      <c r="L12" s="170">
        <f t="shared" si="5"/>
        <v>18.658251487991574</v>
      </c>
      <c r="M12" s="170">
        <f t="shared" si="0"/>
        <v>71.164155418423448</v>
      </c>
      <c r="N12" s="170">
        <f t="shared" si="0"/>
        <v>39.166504474175156</v>
      </c>
      <c r="O12" s="148">
        <v>18.977148056030273</v>
      </c>
      <c r="P12" s="36">
        <v>939.40283203125</v>
      </c>
      <c r="Q12" s="36">
        <v>1000</v>
      </c>
      <c r="R12" s="36">
        <f t="shared" si="6"/>
        <v>26553372.117402133</v>
      </c>
      <c r="S12" s="36">
        <f t="shared" si="6"/>
        <v>64911345.052821629</v>
      </c>
      <c r="T12" s="171">
        <f t="shared" si="7"/>
        <v>91464717.170223758</v>
      </c>
      <c r="U12" s="37"/>
      <c r="V12" s="37"/>
    </row>
    <row r="13" spans="1:22" s="149" customFormat="1" ht="24" customHeight="1" x14ac:dyDescent="0.25">
      <c r="A13" s="223" t="s">
        <v>26</v>
      </c>
      <c r="B13" s="224">
        <f>VLOOKUP($A13,'Tab 3.2.1'!$A:$B,2,0)</f>
        <v>783588.5339712929</v>
      </c>
      <c r="C13" s="224">
        <v>265495.14420744136</v>
      </c>
      <c r="D13" s="225">
        <f t="shared" si="1"/>
        <v>33.881958795630858</v>
      </c>
      <c r="E13" s="172">
        <v>40811.697741920521</v>
      </c>
      <c r="F13" s="172">
        <v>699.09805763962481</v>
      </c>
      <c r="G13" s="172">
        <f t="shared" si="2"/>
        <v>41510.795799560146</v>
      </c>
      <c r="H13" s="170">
        <f t="shared" si="3"/>
        <v>15.635237293502513</v>
      </c>
      <c r="I13" s="226">
        <v>599274.9606955793</v>
      </c>
      <c r="J13" s="226">
        <v>46177.789737893225</v>
      </c>
      <c r="K13" s="172">
        <f t="shared" si="4"/>
        <v>645452.75043347257</v>
      </c>
      <c r="L13" s="170">
        <f t="shared" si="5"/>
        <v>14.683901769664008</v>
      </c>
      <c r="M13" s="170">
        <f t="shared" si="0"/>
        <v>66.053380113519395</v>
      </c>
      <c r="N13" s="170">
        <f t="shared" si="0"/>
        <v>15.549033402060479</v>
      </c>
      <c r="O13" s="148">
        <v>44.659450531005859</v>
      </c>
      <c r="P13" s="36">
        <v>934.7708740234375</v>
      </c>
      <c r="Q13" s="36">
        <v>1000</v>
      </c>
      <c r="R13" s="36">
        <f t="shared" si="6"/>
        <v>31162297.956170123</v>
      </c>
      <c r="S13" s="36">
        <f t="shared" si="6"/>
        <v>2401245.0663704476</v>
      </c>
      <c r="T13" s="171">
        <f t="shared" si="7"/>
        <v>33563543.022540569</v>
      </c>
      <c r="U13" s="37"/>
      <c r="V13" s="37"/>
    </row>
    <row r="14" spans="1:22" s="149" customFormat="1" ht="24" customHeight="1" x14ac:dyDescent="0.25">
      <c r="A14" s="223" t="s">
        <v>27</v>
      </c>
      <c r="B14" s="224">
        <f>VLOOKUP($A14,'Tab 3.2.1'!$A:$B,2,0)</f>
        <v>1594140.2311729686</v>
      </c>
      <c r="C14" s="224">
        <v>731709.27171533648</v>
      </c>
      <c r="D14" s="225">
        <f t="shared" si="1"/>
        <v>45.899931349009663</v>
      </c>
      <c r="E14" s="172">
        <v>127136.75280963538</v>
      </c>
      <c r="F14" s="172">
        <v>132376.89911839121</v>
      </c>
      <c r="G14" s="172">
        <f t="shared" si="2"/>
        <v>259513.65192802658</v>
      </c>
      <c r="H14" s="170">
        <f t="shared" si="3"/>
        <v>35.466771019540602</v>
      </c>
      <c r="I14" s="226">
        <v>2042896.6922328265</v>
      </c>
      <c r="J14" s="226">
        <v>9697926.3679392189</v>
      </c>
      <c r="K14" s="172">
        <f t="shared" si="4"/>
        <v>11740823.060172046</v>
      </c>
      <c r="L14" s="170">
        <f t="shared" si="5"/>
        <v>16.068498267308275</v>
      </c>
      <c r="M14" s="170">
        <f t="shared" si="0"/>
        <v>73.259960253834649</v>
      </c>
      <c r="N14" s="170">
        <f t="shared" si="0"/>
        <v>45.241639401029438</v>
      </c>
      <c r="O14" s="148">
        <v>27.981452941894531</v>
      </c>
      <c r="P14" s="36">
        <v>739.3052978515625</v>
      </c>
      <c r="Q14" s="36">
        <v>600</v>
      </c>
      <c r="R14" s="36">
        <f t="shared" si="6"/>
        <v>106230627.99610698</v>
      </c>
      <c r="S14" s="36">
        <f t="shared" si="6"/>
        <v>504292171.13283938</v>
      </c>
      <c r="T14" s="171">
        <f t="shared" si="7"/>
        <v>610522799.1289463</v>
      </c>
      <c r="U14" s="37"/>
      <c r="V14" s="37"/>
    </row>
    <row r="15" spans="1:22" s="149" customFormat="1" ht="24" customHeight="1" x14ac:dyDescent="0.25">
      <c r="A15" s="223" t="s">
        <v>28</v>
      </c>
      <c r="B15" s="224">
        <f>VLOOKUP($A15,'Tab 3.2.1'!$A:$B,2,0)</f>
        <v>1410999.9859207848</v>
      </c>
      <c r="C15" s="224">
        <v>699790.81907412736</v>
      </c>
      <c r="D15" s="225">
        <f t="shared" si="1"/>
        <v>49.595381010401681</v>
      </c>
      <c r="E15" s="172">
        <v>105614.86211947717</v>
      </c>
      <c r="F15" s="172">
        <v>145762.59130991742</v>
      </c>
      <c r="G15" s="172">
        <f t="shared" si="2"/>
        <v>251377.45342939458</v>
      </c>
      <c r="H15" s="170">
        <f t="shared" si="3"/>
        <v>35.921799283103582</v>
      </c>
      <c r="I15" s="226">
        <v>1983277.4473473176</v>
      </c>
      <c r="J15" s="226">
        <v>10868504.886439312</v>
      </c>
      <c r="K15" s="172">
        <f t="shared" si="4"/>
        <v>12851782.333786629</v>
      </c>
      <c r="L15" s="170">
        <f t="shared" si="5"/>
        <v>18.778393566463482</v>
      </c>
      <c r="M15" s="170">
        <f t="shared" si="0"/>
        <v>74.563060307640399</v>
      </c>
      <c r="N15" s="170">
        <f t="shared" si="0"/>
        <v>51.125437697205257</v>
      </c>
      <c r="O15" s="148">
        <v>25.360967636108398</v>
      </c>
      <c r="P15" s="36">
        <v>788.1029052734375</v>
      </c>
      <c r="Q15" s="36">
        <v>700</v>
      </c>
      <c r="R15" s="36">
        <f t="shared" si="6"/>
        <v>103130427.26206051</v>
      </c>
      <c r="S15" s="36">
        <f t="shared" si="6"/>
        <v>565162254.09484422</v>
      </c>
      <c r="T15" s="171">
        <f t="shared" si="7"/>
        <v>668292681.35690475</v>
      </c>
      <c r="U15" s="37"/>
      <c r="V15" s="37"/>
    </row>
    <row r="16" spans="1:22" s="149" customFormat="1" ht="24" customHeight="1" x14ac:dyDescent="0.25">
      <c r="A16" s="223" t="s">
        <v>29</v>
      </c>
      <c r="B16" s="224">
        <f>VLOOKUP($A16,'Tab 3.2.1'!$A:$B,2,0)</f>
        <v>1184284.6071120077</v>
      </c>
      <c r="C16" s="224">
        <v>442563.2560197431</v>
      </c>
      <c r="D16" s="225">
        <f t="shared" si="1"/>
        <v>37.369670547266196</v>
      </c>
      <c r="E16" s="172">
        <v>75855.252568605429</v>
      </c>
      <c r="F16" s="172">
        <v>1187.7338076992799</v>
      </c>
      <c r="G16" s="172">
        <f t="shared" si="2"/>
        <v>77042.986376304703</v>
      </c>
      <c r="H16" s="170">
        <f t="shared" si="3"/>
        <v>17.408355828995383</v>
      </c>
      <c r="I16" s="226">
        <v>884694.78263457888</v>
      </c>
      <c r="J16" s="226">
        <v>92948.984182068627</v>
      </c>
      <c r="K16" s="172">
        <f t="shared" si="4"/>
        <v>977643.76681664749</v>
      </c>
      <c r="L16" s="170">
        <f t="shared" si="5"/>
        <v>11.662933714899154</v>
      </c>
      <c r="M16" s="170">
        <f t="shared" si="0"/>
        <v>78.257420627031792</v>
      </c>
      <c r="N16" s="170">
        <f t="shared" si="0"/>
        <v>12.689588148121567</v>
      </c>
      <c r="O16" s="148">
        <v>23.116325378417969</v>
      </c>
      <c r="P16" s="36">
        <v>804.84722900390625</v>
      </c>
      <c r="Q16" s="36">
        <v>800</v>
      </c>
      <c r="R16" s="36">
        <f t="shared" si="6"/>
        <v>46004128.696998104</v>
      </c>
      <c r="S16" s="36">
        <f t="shared" si="6"/>
        <v>4833347.1774675688</v>
      </c>
      <c r="T16" s="171">
        <f t="shared" si="7"/>
        <v>50837475.874465674</v>
      </c>
      <c r="U16" s="37"/>
      <c r="V16" s="37"/>
    </row>
    <row r="17" spans="1:22" s="149" customFormat="1" ht="24" customHeight="1" x14ac:dyDescent="0.25">
      <c r="A17" s="223" t="s">
        <v>30</v>
      </c>
      <c r="B17" s="224">
        <f>VLOOKUP($A17,'Tab 3.2.1'!$A:$B,2,0)</f>
        <v>710723.51009593962</v>
      </c>
      <c r="C17" s="224">
        <v>336974.81834264309</v>
      </c>
      <c r="D17" s="225">
        <f t="shared" si="1"/>
        <v>47.41292690559164</v>
      </c>
      <c r="E17" s="172">
        <v>67299.006587936456</v>
      </c>
      <c r="F17" s="172">
        <v>47996.31008012822</v>
      </c>
      <c r="G17" s="172">
        <f t="shared" si="2"/>
        <v>115295.31666806468</v>
      </c>
      <c r="H17" s="170">
        <f t="shared" si="3"/>
        <v>34.21481677329075</v>
      </c>
      <c r="I17" s="226">
        <v>1068604.5767148628</v>
      </c>
      <c r="J17" s="226">
        <v>3723032.6521187653</v>
      </c>
      <c r="K17" s="172">
        <f t="shared" si="4"/>
        <v>4791637.2288336279</v>
      </c>
      <c r="L17" s="170">
        <f t="shared" si="5"/>
        <v>15.878459889576042</v>
      </c>
      <c r="M17" s="170">
        <f t="shared" si="0"/>
        <v>77.569143250872571</v>
      </c>
      <c r="N17" s="170">
        <f t="shared" si="0"/>
        <v>41.559686614407383</v>
      </c>
      <c r="O17" s="148">
        <v>31.218999862670898</v>
      </c>
      <c r="P17" s="36">
        <v>865.767822265625</v>
      </c>
      <c r="Q17" s="36">
        <v>1000</v>
      </c>
      <c r="R17" s="36">
        <f t="shared" si="6"/>
        <v>55567437.989172868</v>
      </c>
      <c r="S17" s="36">
        <f t="shared" si="6"/>
        <v>193597697.9101758</v>
      </c>
      <c r="T17" s="171">
        <f t="shared" si="7"/>
        <v>249165135.89934868</v>
      </c>
      <c r="U17" s="37"/>
      <c r="V17" s="37"/>
    </row>
    <row r="18" spans="1:22" s="149" customFormat="1" ht="24" customHeight="1" x14ac:dyDescent="0.25">
      <c r="A18" s="223" t="s">
        <v>31</v>
      </c>
      <c r="B18" s="224">
        <f>VLOOKUP($A18,'Tab 3.2.1'!$A:$B,2,0)</f>
        <v>833091.76521347847</v>
      </c>
      <c r="C18" s="224">
        <v>411933.41955299175</v>
      </c>
      <c r="D18" s="225">
        <f t="shared" si="1"/>
        <v>49.446343938765793</v>
      </c>
      <c r="E18" s="172">
        <v>64053.823221594997</v>
      </c>
      <c r="F18" s="172">
        <v>1280.205906978415</v>
      </c>
      <c r="G18" s="172">
        <f t="shared" si="2"/>
        <v>65334.029128573413</v>
      </c>
      <c r="H18" s="170">
        <f t="shared" si="3"/>
        <v>15.860337138819771</v>
      </c>
      <c r="I18" s="226">
        <v>1047294.7661178135</v>
      </c>
      <c r="J18" s="226">
        <v>60432.903758402826</v>
      </c>
      <c r="K18" s="172">
        <f t="shared" si="4"/>
        <v>1107727.6698762164</v>
      </c>
      <c r="L18" s="170">
        <f t="shared" si="5"/>
        <v>16.350230375705824</v>
      </c>
      <c r="M18" s="170">
        <f t="shared" si="0"/>
        <v>47.20561233859528</v>
      </c>
      <c r="N18" s="170">
        <f t="shared" si="0"/>
        <v>16.954834787492985</v>
      </c>
      <c r="O18" s="148">
        <v>59.707069396972656</v>
      </c>
      <c r="P18" s="36">
        <v>961.75341796875</v>
      </c>
      <c r="Q18" s="36">
        <v>1000</v>
      </c>
      <c r="R18" s="36">
        <f t="shared" si="6"/>
        <v>54459327.838126302</v>
      </c>
      <c r="S18" s="36">
        <f t="shared" si="6"/>
        <v>3142510.9954369469</v>
      </c>
      <c r="T18" s="171">
        <f t="shared" si="7"/>
        <v>57601838.833563246</v>
      </c>
      <c r="U18" s="37"/>
      <c r="V18" s="37"/>
    </row>
    <row r="19" spans="1:22" s="149" customFormat="1" ht="12" x14ac:dyDescent="0.25">
      <c r="B19" s="224"/>
      <c r="C19" s="224"/>
      <c r="D19" s="224"/>
      <c r="E19" s="172"/>
      <c r="F19" s="172"/>
      <c r="G19" s="172"/>
      <c r="H19" s="172"/>
      <c r="I19" s="152"/>
      <c r="J19" s="152"/>
      <c r="K19" s="172"/>
      <c r="L19" s="172"/>
      <c r="O19" s="148"/>
      <c r="P19" s="36"/>
      <c r="Q19" s="36"/>
      <c r="R19" s="36"/>
    </row>
    <row r="20" spans="1:22" s="149" customFormat="1" ht="24" customHeight="1" thickBot="1" x14ac:dyDescent="0.3">
      <c r="A20" s="227" t="s">
        <v>32</v>
      </c>
      <c r="B20" s="228">
        <f>SUM(B5:B19)</f>
        <v>14477831.916281767</v>
      </c>
      <c r="C20" s="228">
        <f>SUM(C5:C19)</f>
        <v>6412270.5313090095</v>
      </c>
      <c r="D20" s="229">
        <f t="shared" si="1"/>
        <v>44.290267827310323</v>
      </c>
      <c r="E20" s="193">
        <f>SUM(E5:E18)</f>
        <v>1207554.3549142047</v>
      </c>
      <c r="F20" s="193">
        <f>SUM(F5:F18)</f>
        <v>726745.94387834135</v>
      </c>
      <c r="G20" s="193">
        <f>SUM(G5:G18)</f>
        <v>1934300.2987925461</v>
      </c>
      <c r="H20" s="173">
        <f t="shared" si="3"/>
        <v>30.165606540584861</v>
      </c>
      <c r="I20" s="193">
        <f t="shared" ref="I20:J20" si="8">SUM(I5:I18)</f>
        <v>17839323.73399495</v>
      </c>
      <c r="J20" s="193">
        <f t="shared" si="8"/>
        <v>53885982.088293977</v>
      </c>
      <c r="K20" s="193">
        <f t="shared" si="4"/>
        <v>71725305.82228893</v>
      </c>
      <c r="L20" s="173">
        <f t="shared" si="5"/>
        <v>14.773102064844453</v>
      </c>
      <c r="M20" s="173">
        <f t="shared" si="5"/>
        <v>74.146932008628582</v>
      </c>
      <c r="N20" s="173">
        <f t="shared" si="5"/>
        <v>37.080750009221539</v>
      </c>
      <c r="O20" s="174">
        <v>27.604476928710938</v>
      </c>
      <c r="P20" s="175">
        <v>842.1561279296875</v>
      </c>
      <c r="Q20" s="175">
        <v>1000</v>
      </c>
      <c r="R20" s="179">
        <f>SUM(R5:R18)</f>
        <v>927644834.16773736</v>
      </c>
      <c r="S20" s="179">
        <f>SUM(S5:S18)</f>
        <v>2802071068.5912867</v>
      </c>
      <c r="T20" s="179">
        <f>SUM(T5:T18)</f>
        <v>3729715902.7590241</v>
      </c>
    </row>
    <row r="21" spans="1:22" s="149" customFormat="1" ht="16.8" customHeight="1" x14ac:dyDescent="0.25">
      <c r="I21" s="35"/>
      <c r="J21" s="35"/>
      <c r="O21" s="148"/>
      <c r="P21" s="36"/>
      <c r="Q21" s="36"/>
      <c r="R21" s="36"/>
    </row>
    <row r="22" spans="1:22" s="176" customFormat="1" ht="16.8" customHeight="1" x14ac:dyDescent="0.3">
      <c r="G22" s="8"/>
      <c r="I22" s="230"/>
      <c r="J22" s="230"/>
      <c r="K22" s="177"/>
      <c r="O22" s="178"/>
      <c r="P22" s="179"/>
      <c r="Q22" s="179"/>
      <c r="R22" s="179"/>
      <c r="T22" s="180"/>
    </row>
    <row r="23" spans="1:22" s="149" customFormat="1" ht="26.4" customHeight="1" x14ac:dyDescent="0.55000000000000004">
      <c r="G23" s="194"/>
      <c r="I23" s="231"/>
      <c r="J23" s="231"/>
      <c r="K23" s="35"/>
      <c r="O23" s="148"/>
      <c r="P23" s="36"/>
      <c r="Q23" s="36"/>
    </row>
    <row r="24" spans="1:22" s="149" customFormat="1" ht="16.8" customHeight="1" x14ac:dyDescent="0.25">
      <c r="E24" s="232"/>
      <c r="F24" s="232"/>
      <c r="I24" s="35"/>
      <c r="J24" s="35"/>
      <c r="O24" s="148"/>
      <c r="P24" s="36"/>
      <c r="Q24" s="36"/>
      <c r="R24" s="36"/>
    </row>
  </sheetData>
  <mergeCells count="11">
    <mergeCell ref="A3:A4"/>
    <mergeCell ref="B3:B4"/>
    <mergeCell ref="C3:C4"/>
    <mergeCell ref="D3:D4"/>
    <mergeCell ref="E3:G3"/>
    <mergeCell ref="R3:T3"/>
    <mergeCell ref="H3:H4"/>
    <mergeCell ref="I3:K3"/>
    <mergeCell ref="L3:N3"/>
    <mergeCell ref="O3:O4"/>
    <mergeCell ref="P3:Q3"/>
  </mergeCells>
  <pageMargins left="0.7" right="0.7" top="0.75" bottom="0.75" header="0.3" footer="0.3"/>
  <pageSetup scale="62" orientation="landscape" r:id="rId1"/>
  <headerFooter>
    <oddFooter>Page &amp;P of &amp;N</oddFooter>
  </headerFooter>
  <rowBreaks count="1" manualBreakCount="1">
    <brk id="1" max="16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1EA35-EC5E-40A4-8B14-5CD09C04BFBA}">
  <sheetPr>
    <pageSetUpPr fitToPage="1"/>
  </sheetPr>
  <dimension ref="A2:T141"/>
  <sheetViews>
    <sheetView view="pageBreakPreview" zoomScaleNormal="130" zoomScaleSheetLayoutView="100" workbookViewId="0">
      <pane xSplit="3" ySplit="4" topLeftCell="E127" activePane="bottomRight" state="frozen"/>
      <selection activeCell="E12" sqref="E12"/>
      <selection pane="topRight" activeCell="E12" sqref="E12"/>
      <selection pane="bottomLeft" activeCell="E12" sqref="E12"/>
      <selection pane="bottomRight" sqref="A1:XFD1048576"/>
    </sheetView>
  </sheetViews>
  <sheetFormatPr defaultRowHeight="14.4" x14ac:dyDescent="0.3"/>
  <cols>
    <col min="1" max="1" width="9.109375" customWidth="1"/>
    <col min="2" max="3" width="12.88671875" customWidth="1"/>
    <col min="4" max="4" width="10.109375" bestFit="1" customWidth="1"/>
    <col min="5" max="5" width="11" customWidth="1"/>
    <col min="6" max="6" width="10.5546875" customWidth="1"/>
    <col min="7" max="7" width="11.88671875" bestFit="1" customWidth="1"/>
    <col min="8" max="8" width="8" style="8" bestFit="1" customWidth="1"/>
    <col min="9" max="9" width="9.44140625" bestFit="1" customWidth="1"/>
    <col min="10" max="10" width="12.21875" customWidth="1"/>
    <col min="11" max="11" width="12" style="8" bestFit="1" customWidth="1"/>
    <col min="12" max="12" width="10.21875" style="8" bestFit="1" customWidth="1"/>
    <col min="13" max="13" width="10.109375" bestFit="1" customWidth="1"/>
    <col min="14" max="14" width="9.77734375" style="52" bestFit="1" customWidth="1"/>
    <col min="15" max="15" width="8.5546875" style="52" bestFit="1" customWidth="1"/>
    <col min="16" max="16" width="6.88671875" style="52" bestFit="1" customWidth="1"/>
    <col min="17" max="17" width="8.77734375" style="58" bestFit="1" customWidth="1"/>
    <col min="18" max="18" width="5.77734375" customWidth="1"/>
    <col min="19" max="19" width="6.5546875" customWidth="1"/>
    <col min="20" max="20" width="13.109375" bestFit="1" customWidth="1"/>
  </cols>
  <sheetData>
    <row r="2" spans="1:20" ht="21" customHeight="1" thickBot="1" x14ac:dyDescent="0.35">
      <c r="A2" s="368" t="s">
        <v>263</v>
      </c>
      <c r="B2" s="368"/>
      <c r="C2" s="368"/>
      <c r="D2" s="368"/>
      <c r="E2" s="368"/>
      <c r="F2" s="167"/>
      <c r="G2" s="167"/>
      <c r="H2" s="235"/>
      <c r="I2" s="167"/>
      <c r="J2" s="167"/>
      <c r="K2" s="70"/>
      <c r="L2" s="70"/>
      <c r="M2" s="1"/>
      <c r="N2" s="181"/>
      <c r="O2" s="181"/>
      <c r="P2" s="181"/>
      <c r="Q2" s="182"/>
      <c r="R2" s="1"/>
      <c r="S2" s="1"/>
    </row>
    <row r="3" spans="1:20" s="149" customFormat="1" ht="26.55" customHeight="1" thickBot="1" x14ac:dyDescent="0.3">
      <c r="A3" s="355" t="s">
        <v>34</v>
      </c>
      <c r="B3" s="355" t="s">
        <v>1</v>
      </c>
      <c r="C3" s="355" t="s">
        <v>35</v>
      </c>
      <c r="D3" s="355" t="s">
        <v>250</v>
      </c>
      <c r="E3" s="355" t="s">
        <v>251</v>
      </c>
      <c r="F3" s="355" t="s">
        <v>252</v>
      </c>
      <c r="G3" s="355" t="s">
        <v>253</v>
      </c>
      <c r="H3" s="355"/>
      <c r="I3" s="355"/>
      <c r="J3" s="355" t="s">
        <v>254</v>
      </c>
      <c r="K3" s="354" t="s">
        <v>255</v>
      </c>
      <c r="L3" s="354"/>
      <c r="M3" s="354"/>
      <c r="N3" s="365" t="s">
        <v>256</v>
      </c>
      <c r="O3" s="365"/>
      <c r="P3" s="365"/>
      <c r="Q3" s="366" t="s">
        <v>257</v>
      </c>
      <c r="R3" s="364" t="s">
        <v>258</v>
      </c>
      <c r="S3" s="364"/>
    </row>
    <row r="4" spans="1:20" s="149" customFormat="1" ht="37.049999999999997" customHeight="1" thickBot="1" x14ac:dyDescent="0.3">
      <c r="A4" s="356"/>
      <c r="B4" s="356"/>
      <c r="C4" s="356"/>
      <c r="D4" s="356"/>
      <c r="E4" s="356"/>
      <c r="F4" s="356"/>
      <c r="G4" s="221" t="s">
        <v>8</v>
      </c>
      <c r="H4" s="236" t="s">
        <v>260</v>
      </c>
      <c r="I4" s="221" t="s">
        <v>205</v>
      </c>
      <c r="J4" s="356"/>
      <c r="K4" s="183" t="s">
        <v>8</v>
      </c>
      <c r="L4" s="183" t="s">
        <v>260</v>
      </c>
      <c r="M4" s="184" t="s">
        <v>205</v>
      </c>
      <c r="N4" s="237" t="s">
        <v>8</v>
      </c>
      <c r="O4" s="238" t="s">
        <v>260</v>
      </c>
      <c r="P4" s="185" t="s">
        <v>205</v>
      </c>
      <c r="Q4" s="367"/>
      <c r="R4" s="239" t="s">
        <v>261</v>
      </c>
      <c r="S4" s="239" t="s">
        <v>262</v>
      </c>
      <c r="T4" s="234" t="s">
        <v>266</v>
      </c>
    </row>
    <row r="5" spans="1:20" s="190" customFormat="1" ht="18" customHeight="1" x14ac:dyDescent="0.2">
      <c r="A5" s="223" t="s">
        <v>37</v>
      </c>
      <c r="B5" s="223" t="s">
        <v>17</v>
      </c>
      <c r="C5" s="223" t="s">
        <v>38</v>
      </c>
      <c r="D5" s="188">
        <f>VLOOKUP($C5,'Fig 3.2.2'!$C:$T,3,0)</f>
        <v>114830.36794113652</v>
      </c>
      <c r="E5" s="188">
        <v>44029.340652144434</v>
      </c>
      <c r="F5" s="186">
        <f t="shared" ref="F5:F68" si="0">E5/D5*100</f>
        <v>38.342941367839586</v>
      </c>
      <c r="G5" s="188">
        <v>9416.5371223709244</v>
      </c>
      <c r="H5" s="240">
        <v>1037.0648006009287</v>
      </c>
      <c r="I5" s="188">
        <f t="shared" ref="I5:I68" si="1">SUM(G5:H5)</f>
        <v>10453.601922971853</v>
      </c>
      <c r="J5" s="186">
        <f t="shared" ref="J5:J68" si="2">I5/E5*100</f>
        <v>23.742354003347344</v>
      </c>
      <c r="K5" s="187">
        <v>107833.85994468724</v>
      </c>
      <c r="L5" s="187">
        <v>59922.58582354548</v>
      </c>
      <c r="M5" s="188">
        <f>SUM(K5:L5)</f>
        <v>167756.44576823272</v>
      </c>
      <c r="N5" s="186">
        <f>IFERROR(K5/G5,"")</f>
        <v>11.451540894848243</v>
      </c>
      <c r="O5" s="186">
        <f>IFERROR(L5/H5,"")</f>
        <v>57.780946560738776</v>
      </c>
      <c r="P5" s="186">
        <f>M5/I5</f>
        <v>16.047717045699525</v>
      </c>
      <c r="Q5" s="186">
        <v>45.863422393798828</v>
      </c>
      <c r="R5" s="188">
        <v>1219.4586181640625</v>
      </c>
      <c r="S5" s="188">
        <v>1000</v>
      </c>
      <c r="T5" s="189">
        <v>8723335.1799481008</v>
      </c>
    </row>
    <row r="6" spans="1:20" s="190" customFormat="1" ht="18" customHeight="1" x14ac:dyDescent="0.2">
      <c r="A6" s="223" t="s">
        <v>37</v>
      </c>
      <c r="B6" s="223" t="s">
        <v>17</v>
      </c>
      <c r="C6" s="223" t="s">
        <v>39</v>
      </c>
      <c r="D6" s="188">
        <f>VLOOKUP($C6,'Fig 3.2.2'!$C:$T,3,0)</f>
        <v>141784.85212405302</v>
      </c>
      <c r="E6" s="188">
        <v>46731.024682292787</v>
      </c>
      <c r="F6" s="186">
        <f t="shared" si="0"/>
        <v>32.959109511505517</v>
      </c>
      <c r="G6" s="188">
        <v>7280.7007361310052</v>
      </c>
      <c r="H6" s="240">
        <v>361.20571801432965</v>
      </c>
      <c r="I6" s="188">
        <f t="shared" si="1"/>
        <v>7641.9064541453345</v>
      </c>
      <c r="J6" s="186">
        <f t="shared" si="2"/>
        <v>16.352961455692171</v>
      </c>
      <c r="K6" s="187">
        <v>212004.75788162756</v>
      </c>
      <c r="L6" s="187">
        <v>17543.163311156601</v>
      </c>
      <c r="M6" s="188">
        <f t="shared" ref="M6:M69" si="3">SUM(K6:L6)</f>
        <v>229547.92119278415</v>
      </c>
      <c r="N6" s="186">
        <f t="shared" ref="N6:O69" si="4">IFERROR(K6/G6,"")</f>
        <v>29.118729853781598</v>
      </c>
      <c r="O6" s="186">
        <f t="shared" si="4"/>
        <v>48.568343290901709</v>
      </c>
      <c r="P6" s="186">
        <f t="shared" ref="P6:P69" si="5">M6/I6</f>
        <v>30.038043853345837</v>
      </c>
      <c r="Q6" s="186">
        <v>67.743934631347656</v>
      </c>
      <c r="R6" s="188">
        <v>960.6092529296875</v>
      </c>
      <c r="S6" s="188">
        <v>1000</v>
      </c>
      <c r="T6" s="189">
        <v>11936491.902024776</v>
      </c>
    </row>
    <row r="7" spans="1:20" s="190" customFormat="1" ht="18" customHeight="1" x14ac:dyDescent="0.2">
      <c r="A7" s="223" t="s">
        <v>37</v>
      </c>
      <c r="B7" s="223" t="s">
        <v>17</v>
      </c>
      <c r="C7" s="223" t="s">
        <v>40</v>
      </c>
      <c r="D7" s="188">
        <f>VLOOKUP($C7,'Fig 3.2.2'!$C:$T,3,0)</f>
        <v>128431.51182439686</v>
      </c>
      <c r="E7" s="188">
        <v>38624.298993041077</v>
      </c>
      <c r="F7" s="186">
        <f t="shared" si="0"/>
        <v>30.073849045592254</v>
      </c>
      <c r="G7" s="188">
        <v>5748.57762600567</v>
      </c>
      <c r="H7" s="240">
        <v>125.17693252710167</v>
      </c>
      <c r="I7" s="188">
        <f t="shared" si="1"/>
        <v>5873.7545585327716</v>
      </c>
      <c r="J7" s="186">
        <f t="shared" si="2"/>
        <v>15.207407543088467</v>
      </c>
      <c r="K7" s="187">
        <v>80022.832130122028</v>
      </c>
      <c r="L7" s="187">
        <v>7613.4182633633327</v>
      </c>
      <c r="M7" s="188">
        <f t="shared" si="3"/>
        <v>87636.250393485359</v>
      </c>
      <c r="N7" s="186">
        <f t="shared" si="4"/>
        <v>13.920457778653139</v>
      </c>
      <c r="O7" s="186">
        <f t="shared" si="4"/>
        <v>60.821256038647334</v>
      </c>
      <c r="P7" s="186">
        <f t="shared" si="5"/>
        <v>14.919971462916619</v>
      </c>
      <c r="Q7" s="186">
        <v>20.929340362548828</v>
      </c>
      <c r="R7" s="188">
        <v>1079.84912109375</v>
      </c>
      <c r="S7" s="188">
        <v>1000</v>
      </c>
      <c r="T7" s="189">
        <v>4557085.0204612389</v>
      </c>
    </row>
    <row r="8" spans="1:20" s="190" customFormat="1" ht="18" customHeight="1" x14ac:dyDescent="0.2">
      <c r="A8" s="223" t="s">
        <v>37</v>
      </c>
      <c r="B8" s="223" t="s">
        <v>17</v>
      </c>
      <c r="C8" s="223" t="s">
        <v>41</v>
      </c>
      <c r="D8" s="188">
        <f>VLOOKUP($C8,'Fig 3.2.2'!$C:$T,3,0)</f>
        <v>102700.71498952292</v>
      </c>
      <c r="E8" s="188">
        <v>39364.6275961887</v>
      </c>
      <c r="F8" s="186">
        <f t="shared" si="0"/>
        <v>38.329458173883701</v>
      </c>
      <c r="G8" s="188">
        <v>4050.4710373494468</v>
      </c>
      <c r="H8" s="240">
        <v>68.97784627124237</v>
      </c>
      <c r="I8" s="188">
        <f t="shared" si="1"/>
        <v>4119.4488836206892</v>
      </c>
      <c r="J8" s="186">
        <f t="shared" si="2"/>
        <v>10.464849117534992</v>
      </c>
      <c r="K8" s="187">
        <v>56200.898396159871</v>
      </c>
      <c r="L8" s="187">
        <v>5176.1230974674145</v>
      </c>
      <c r="M8" s="188">
        <f t="shared" si="3"/>
        <v>61377.021493627282</v>
      </c>
      <c r="N8" s="186">
        <f t="shared" si="4"/>
        <v>13.875151279426676</v>
      </c>
      <c r="O8" s="186">
        <f t="shared" si="4"/>
        <v>75.040369876340975</v>
      </c>
      <c r="P8" s="186">
        <f t="shared" si="5"/>
        <v>14.899328339202851</v>
      </c>
      <c r="Q8" s="186">
        <v>57.555828094482422</v>
      </c>
      <c r="R8" s="188">
        <v>1168.1536865234375</v>
      </c>
      <c r="S8" s="188">
        <v>1000</v>
      </c>
      <c r="T8" s="189">
        <v>3191605.1176686184</v>
      </c>
    </row>
    <row r="9" spans="1:20" s="190" customFormat="1" ht="18" customHeight="1" x14ac:dyDescent="0.2">
      <c r="A9" s="223" t="s">
        <v>37</v>
      </c>
      <c r="B9" s="223" t="s">
        <v>17</v>
      </c>
      <c r="C9" s="223" t="s">
        <v>42</v>
      </c>
      <c r="D9" s="188">
        <f>VLOOKUP($C9,'Fig 3.2.2'!$C:$T,3,0)</f>
        <v>81287.565302214673</v>
      </c>
      <c r="E9" s="188">
        <v>22548.02668577027</v>
      </c>
      <c r="F9" s="186">
        <f t="shared" si="0"/>
        <v>27.738592737942358</v>
      </c>
      <c r="G9" s="188">
        <v>3769.9829435605675</v>
      </c>
      <c r="H9" s="240">
        <v>13.556889800484804</v>
      </c>
      <c r="I9" s="188">
        <f t="shared" si="1"/>
        <v>3783.5398333610524</v>
      </c>
      <c r="J9" s="186">
        <f t="shared" si="2"/>
        <v>16.77991553801375</v>
      </c>
      <c r="K9" s="187">
        <v>64966.042964954722</v>
      </c>
      <c r="L9" s="187">
        <v>862.71116912176024</v>
      </c>
      <c r="M9" s="188">
        <f t="shared" si="3"/>
        <v>65828.754134076487</v>
      </c>
      <c r="N9" s="186">
        <f t="shared" si="4"/>
        <v>17.232450103235063</v>
      </c>
      <c r="O9" s="186">
        <f t="shared" si="4"/>
        <v>63.636363636363633</v>
      </c>
      <c r="P9" s="186">
        <f t="shared" si="5"/>
        <v>17.398721047849648</v>
      </c>
      <c r="Q9" s="186">
        <v>36.960533142089844</v>
      </c>
      <c r="R9" s="188">
        <v>1101.576904296875</v>
      </c>
      <c r="S9" s="188">
        <v>1000</v>
      </c>
      <c r="T9" s="189">
        <v>3423095.2149719773</v>
      </c>
    </row>
    <row r="10" spans="1:20" s="190" customFormat="1" ht="18" customHeight="1" x14ac:dyDescent="0.2">
      <c r="A10" s="223" t="s">
        <v>37</v>
      </c>
      <c r="B10" s="223" t="s">
        <v>17</v>
      </c>
      <c r="C10" s="223" t="s">
        <v>43</v>
      </c>
      <c r="D10" s="188">
        <f>VLOOKUP($C10,'Fig 3.2.2'!$C:$T,3,0)</f>
        <v>96633.762664282171</v>
      </c>
      <c r="E10" s="188">
        <v>29259.54312984983</v>
      </c>
      <c r="F10" s="186">
        <f t="shared" si="0"/>
        <v>30.278799379365118</v>
      </c>
      <c r="G10" s="188">
        <v>3290.7724333171664</v>
      </c>
      <c r="H10" s="240">
        <v>48.360363118331719</v>
      </c>
      <c r="I10" s="188">
        <f t="shared" si="1"/>
        <v>3339.1327964354982</v>
      </c>
      <c r="J10" s="186">
        <f t="shared" si="2"/>
        <v>11.412115293861172</v>
      </c>
      <c r="K10" s="187">
        <v>32164.49825109119</v>
      </c>
      <c r="L10" s="187">
        <v>2377.8353540252183</v>
      </c>
      <c r="M10" s="188">
        <f t="shared" si="3"/>
        <v>34542.333605116408</v>
      </c>
      <c r="N10" s="186">
        <f t="shared" si="4"/>
        <v>9.774148441698447</v>
      </c>
      <c r="O10" s="186">
        <f t="shared" si="4"/>
        <v>49.169096357009451</v>
      </c>
      <c r="P10" s="186">
        <f t="shared" si="5"/>
        <v>10.344701966327939</v>
      </c>
      <c r="Q10" s="186">
        <v>14.449788093566895</v>
      </c>
      <c r="R10" s="188">
        <v>1023.55615234375</v>
      </c>
      <c r="S10" s="188">
        <v>1000</v>
      </c>
      <c r="T10" s="189">
        <v>1796201.3474660532</v>
      </c>
    </row>
    <row r="11" spans="1:20" s="190" customFormat="1" ht="18" customHeight="1" x14ac:dyDescent="0.2">
      <c r="A11" s="223" t="s">
        <v>37</v>
      </c>
      <c r="B11" s="223" t="s">
        <v>17</v>
      </c>
      <c r="C11" s="223" t="s">
        <v>44</v>
      </c>
      <c r="D11" s="188">
        <f>VLOOKUP($C11,'Fig 3.2.2'!$C:$T,3,0)</f>
        <v>84425.930163979618</v>
      </c>
      <c r="E11" s="188">
        <v>43523.849993110154</v>
      </c>
      <c r="F11" s="186">
        <f t="shared" si="0"/>
        <v>51.55270413790435</v>
      </c>
      <c r="G11" s="188">
        <v>11987.285021358684</v>
      </c>
      <c r="H11" s="240">
        <v>102.74906986358</v>
      </c>
      <c r="I11" s="188">
        <f t="shared" si="1"/>
        <v>12090.034091222264</v>
      </c>
      <c r="J11" s="186">
        <f t="shared" si="2"/>
        <v>27.777951842808303</v>
      </c>
      <c r="K11" s="187">
        <v>184991.00956318044</v>
      </c>
      <c r="L11" s="187">
        <v>7482.2529971062431</v>
      </c>
      <c r="M11" s="188">
        <f t="shared" si="3"/>
        <v>192473.26256028668</v>
      </c>
      <c r="N11" s="186">
        <f t="shared" si="4"/>
        <v>15.432269211382517</v>
      </c>
      <c r="O11" s="186">
        <f t="shared" si="4"/>
        <v>72.820639710319853</v>
      </c>
      <c r="P11" s="186">
        <f t="shared" si="5"/>
        <v>15.919993368755526</v>
      </c>
      <c r="Q11" s="186">
        <v>48.278938293457031</v>
      </c>
      <c r="R11" s="188">
        <v>915.48980712890625</v>
      </c>
      <c r="S11" s="188">
        <v>1000</v>
      </c>
      <c r="T11" s="189">
        <v>10008609.653134907</v>
      </c>
    </row>
    <row r="12" spans="1:20" s="190" customFormat="1" ht="18" customHeight="1" x14ac:dyDescent="0.2">
      <c r="A12" s="223" t="s">
        <v>37</v>
      </c>
      <c r="B12" s="223" t="s">
        <v>17</v>
      </c>
      <c r="C12" s="223" t="s">
        <v>45</v>
      </c>
      <c r="D12" s="188">
        <f>VLOOKUP($C12,'Fig 3.2.2'!$C:$T,3,0)</f>
        <v>83070.552229014356</v>
      </c>
      <c r="E12" s="188">
        <v>28605.479954845745</v>
      </c>
      <c r="F12" s="186">
        <f t="shared" si="0"/>
        <v>34.435162867323044</v>
      </c>
      <c r="G12" s="188">
        <v>1762.1221166692653</v>
      </c>
      <c r="H12" s="240">
        <v>34.488755676253227</v>
      </c>
      <c r="I12" s="188">
        <f t="shared" si="1"/>
        <v>1796.6108723455186</v>
      </c>
      <c r="J12" s="186">
        <f t="shared" si="2"/>
        <v>6.2806527811506765</v>
      </c>
      <c r="K12" s="187">
        <v>27969.356115272451</v>
      </c>
      <c r="L12" s="187">
        <v>3138.4767665390436</v>
      </c>
      <c r="M12" s="188">
        <f t="shared" si="3"/>
        <v>31107.832881811493</v>
      </c>
      <c r="N12" s="186">
        <f t="shared" si="4"/>
        <v>15.872541324286694</v>
      </c>
      <c r="O12" s="186">
        <f t="shared" si="4"/>
        <v>91</v>
      </c>
      <c r="P12" s="186">
        <f t="shared" si="5"/>
        <v>17.314730396348693</v>
      </c>
      <c r="Q12" s="186">
        <v>44.054122924804688</v>
      </c>
      <c r="R12" s="188">
        <v>1077.8092041015625</v>
      </c>
      <c r="S12" s="188">
        <v>1000</v>
      </c>
      <c r="T12" s="189">
        <v>1617607.3098541975</v>
      </c>
    </row>
    <row r="13" spans="1:20" s="190" customFormat="1" ht="18" customHeight="1" x14ac:dyDescent="0.2">
      <c r="A13" s="223" t="s">
        <v>46</v>
      </c>
      <c r="B13" s="223" t="s">
        <v>19</v>
      </c>
      <c r="C13" s="223" t="s">
        <v>47</v>
      </c>
      <c r="D13" s="188">
        <f>VLOOKUP($C13,'Fig 3.2.2'!$C:$T,3,0)</f>
        <v>53066.15852149656</v>
      </c>
      <c r="E13" s="188">
        <v>28309.88496366272</v>
      </c>
      <c r="F13" s="186">
        <f t="shared" si="0"/>
        <v>53.348284014556427</v>
      </c>
      <c r="G13" s="188">
        <v>3819.6757801357348</v>
      </c>
      <c r="H13" s="240">
        <v>7564.7546298871848</v>
      </c>
      <c r="I13" s="188">
        <f t="shared" si="1"/>
        <v>11384.43041002292</v>
      </c>
      <c r="J13" s="186">
        <f t="shared" si="2"/>
        <v>40.213622996474399</v>
      </c>
      <c r="K13" s="187">
        <v>80071.444077239255</v>
      </c>
      <c r="L13" s="187">
        <v>545808.4218257583</v>
      </c>
      <c r="M13" s="188">
        <f t="shared" si="3"/>
        <v>625879.86590299755</v>
      </c>
      <c r="N13" s="186">
        <f t="shared" si="4"/>
        <v>20.96289022582798</v>
      </c>
      <c r="O13" s="186">
        <f t="shared" si="4"/>
        <v>72.15150372086795</v>
      </c>
      <c r="P13" s="186">
        <f t="shared" si="5"/>
        <v>54.976827417906584</v>
      </c>
      <c r="Q13" s="186">
        <v>24.958511352539063</v>
      </c>
      <c r="R13" s="188">
        <v>891.06585693359375</v>
      </c>
      <c r="S13" s="188">
        <v>1000</v>
      </c>
      <c r="T13" s="189">
        <v>32545753.026955873</v>
      </c>
    </row>
    <row r="14" spans="1:20" s="190" customFormat="1" ht="18" customHeight="1" x14ac:dyDescent="0.2">
      <c r="A14" s="223" t="s">
        <v>46</v>
      </c>
      <c r="B14" s="223" t="s">
        <v>19</v>
      </c>
      <c r="C14" s="223" t="s">
        <v>48</v>
      </c>
      <c r="D14" s="188">
        <f>VLOOKUP($C14,'Fig 3.2.2'!$C:$T,3,0)</f>
        <v>149722.49821856426</v>
      </c>
      <c r="E14" s="188">
        <v>81782.494368935877</v>
      </c>
      <c r="F14" s="186">
        <f t="shared" si="0"/>
        <v>54.622715585168869</v>
      </c>
      <c r="G14" s="188">
        <v>7811.3848439540971</v>
      </c>
      <c r="H14" s="240">
        <v>21860.422493021284</v>
      </c>
      <c r="I14" s="188">
        <f t="shared" si="1"/>
        <v>29671.80733697538</v>
      </c>
      <c r="J14" s="186">
        <f t="shared" si="2"/>
        <v>36.28136750527613</v>
      </c>
      <c r="K14" s="187">
        <v>123025.96639796211</v>
      </c>
      <c r="L14" s="187">
        <v>1573054.0548861651</v>
      </c>
      <c r="M14" s="188">
        <f t="shared" si="3"/>
        <v>1696080.0212841271</v>
      </c>
      <c r="N14" s="186">
        <f t="shared" si="4"/>
        <v>15.74957179240535</v>
      </c>
      <c r="O14" s="186">
        <f t="shared" si="4"/>
        <v>71.958996006977742</v>
      </c>
      <c r="P14" s="186">
        <f t="shared" si="5"/>
        <v>57.161331698543528</v>
      </c>
      <c r="Q14" s="186">
        <v>19.304967880249023</v>
      </c>
      <c r="R14" s="188">
        <v>751.9161376953125</v>
      </c>
      <c r="S14" s="188">
        <v>700</v>
      </c>
      <c r="T14" s="189">
        <v>88196161.106774613</v>
      </c>
    </row>
    <row r="15" spans="1:20" s="190" customFormat="1" ht="18" customHeight="1" x14ac:dyDescent="0.2">
      <c r="A15" s="223" t="s">
        <v>46</v>
      </c>
      <c r="B15" s="223" t="s">
        <v>19</v>
      </c>
      <c r="C15" s="223" t="s">
        <v>49</v>
      </c>
      <c r="D15" s="188">
        <f>VLOOKUP($C15,'Fig 3.2.2'!$C:$T,3,0)</f>
        <v>298726.1433715584</v>
      </c>
      <c r="E15" s="188">
        <v>154652.51026690847</v>
      </c>
      <c r="F15" s="186">
        <f t="shared" si="0"/>
        <v>51.770664770558838</v>
      </c>
      <c r="G15" s="188">
        <v>24964.80899612221</v>
      </c>
      <c r="H15" s="240">
        <v>33952.441952451642</v>
      </c>
      <c r="I15" s="188">
        <f t="shared" si="1"/>
        <v>58917.250948573856</v>
      </c>
      <c r="J15" s="186">
        <f t="shared" si="2"/>
        <v>38.096537099133386</v>
      </c>
      <c r="K15" s="187">
        <v>330155.32411710831</v>
      </c>
      <c r="L15" s="187">
        <v>2415901.1506228265</v>
      </c>
      <c r="M15" s="188">
        <f t="shared" si="3"/>
        <v>2746056.4747399348</v>
      </c>
      <c r="N15" s="186">
        <f t="shared" si="4"/>
        <v>13.224828764697996</v>
      </c>
      <c r="O15" s="186">
        <f t="shared" si="4"/>
        <v>71.155446020823803</v>
      </c>
      <c r="P15" s="186">
        <f t="shared" si="5"/>
        <v>46.608700007691134</v>
      </c>
      <c r="Q15" s="186">
        <v>19.055242538452148</v>
      </c>
      <c r="R15" s="188">
        <v>822.56805419921875</v>
      </c>
      <c r="S15" s="188">
        <v>1000</v>
      </c>
      <c r="T15" s="189">
        <v>142794936.68647662</v>
      </c>
    </row>
    <row r="16" spans="1:20" s="190" customFormat="1" ht="18" customHeight="1" x14ac:dyDescent="0.2">
      <c r="A16" s="223" t="s">
        <v>46</v>
      </c>
      <c r="B16" s="223" t="s">
        <v>19</v>
      </c>
      <c r="C16" s="223" t="s">
        <v>50</v>
      </c>
      <c r="D16" s="188">
        <f>VLOOKUP($C16,'Fig 3.2.2'!$C:$T,3,0)</f>
        <v>83077.626650852413</v>
      </c>
      <c r="E16" s="188">
        <v>39653.353043736053</v>
      </c>
      <c r="F16" s="186">
        <f t="shared" si="0"/>
        <v>47.730483696153101</v>
      </c>
      <c r="G16" s="188">
        <v>6340.636910303936</v>
      </c>
      <c r="H16" s="240">
        <v>13277.081524091927</v>
      </c>
      <c r="I16" s="188">
        <f t="shared" si="1"/>
        <v>19617.718434395865</v>
      </c>
      <c r="J16" s="186">
        <f t="shared" si="2"/>
        <v>49.473038037308754</v>
      </c>
      <c r="K16" s="187">
        <v>142696.81275611563</v>
      </c>
      <c r="L16" s="187">
        <v>954313.02063751023</v>
      </c>
      <c r="M16" s="188">
        <f t="shared" si="3"/>
        <v>1097009.8333936259</v>
      </c>
      <c r="N16" s="186">
        <f t="shared" si="4"/>
        <v>22.505122872471105</v>
      </c>
      <c r="O16" s="186">
        <f t="shared" si="4"/>
        <v>71.876716197446072</v>
      </c>
      <c r="P16" s="186">
        <f t="shared" si="5"/>
        <v>55.91933827892197</v>
      </c>
      <c r="Q16" s="186">
        <v>34.561759948730469</v>
      </c>
      <c r="R16" s="188">
        <v>749.4759521484375</v>
      </c>
      <c r="S16" s="188">
        <v>800</v>
      </c>
      <c r="T16" s="189">
        <v>57044511.336468548</v>
      </c>
    </row>
    <row r="17" spans="1:20" s="190" customFormat="1" ht="18" customHeight="1" x14ac:dyDescent="0.2">
      <c r="A17" s="223" t="s">
        <v>46</v>
      </c>
      <c r="B17" s="223" t="s">
        <v>19</v>
      </c>
      <c r="C17" s="223" t="s">
        <v>51</v>
      </c>
      <c r="D17" s="188">
        <f>VLOOKUP($C17,'Fig 3.2.2'!$C:$T,3,0)</f>
        <v>368246.31656522013</v>
      </c>
      <c r="E17" s="188">
        <v>185648.71719062541</v>
      </c>
      <c r="F17" s="186">
        <f t="shared" si="0"/>
        <v>50.414276759709331</v>
      </c>
      <c r="G17" s="188">
        <v>48613.565120492371</v>
      </c>
      <c r="H17" s="240">
        <v>42375.613602281992</v>
      </c>
      <c r="I17" s="188">
        <f t="shared" si="1"/>
        <v>90989.178722774363</v>
      </c>
      <c r="J17" s="186">
        <f t="shared" si="2"/>
        <v>49.011477213357765</v>
      </c>
      <c r="K17" s="187">
        <v>769398.24102358904</v>
      </c>
      <c r="L17" s="187">
        <v>3009956.9085579622</v>
      </c>
      <c r="M17" s="188">
        <f t="shared" si="3"/>
        <v>3779355.1495815511</v>
      </c>
      <c r="N17" s="186">
        <f t="shared" si="4"/>
        <v>15.826821980995998</v>
      </c>
      <c r="O17" s="186">
        <f t="shared" si="4"/>
        <v>71.030402929572475</v>
      </c>
      <c r="P17" s="186">
        <f t="shared" si="5"/>
        <v>41.536314566553926</v>
      </c>
      <c r="Q17" s="186">
        <v>20.696990966796875</v>
      </c>
      <c r="R17" s="188">
        <v>770.19573974609375</v>
      </c>
      <c r="S17" s="188">
        <v>800</v>
      </c>
      <c r="T17" s="189">
        <v>196526467.77824065</v>
      </c>
    </row>
    <row r="18" spans="1:20" s="190" customFormat="1" ht="18" customHeight="1" x14ac:dyDescent="0.2">
      <c r="A18" s="223" t="s">
        <v>46</v>
      </c>
      <c r="B18" s="223" t="s">
        <v>19</v>
      </c>
      <c r="C18" s="223" t="s">
        <v>52</v>
      </c>
      <c r="D18" s="188">
        <f>VLOOKUP($C18,'Fig 3.2.2'!$C:$T,3,0)</f>
        <v>402392.08579021716</v>
      </c>
      <c r="E18" s="188">
        <v>199882.24380926913</v>
      </c>
      <c r="F18" s="186">
        <f t="shared" si="0"/>
        <v>49.673502752108206</v>
      </c>
      <c r="G18" s="188">
        <v>12718.630596101881</v>
      </c>
      <c r="H18" s="240">
        <v>88171.542602188783</v>
      </c>
      <c r="I18" s="188">
        <f t="shared" si="1"/>
        <v>100890.17319829066</v>
      </c>
      <c r="J18" s="186">
        <f t="shared" si="2"/>
        <v>50.474805203088323</v>
      </c>
      <c r="K18" s="187">
        <v>171291.23653737875</v>
      </c>
      <c r="L18" s="187">
        <v>6520677.4609963158</v>
      </c>
      <c r="M18" s="188">
        <f t="shared" si="3"/>
        <v>6691968.697533695</v>
      </c>
      <c r="N18" s="186">
        <f t="shared" si="4"/>
        <v>13.467742084582408</v>
      </c>
      <c r="O18" s="186">
        <f t="shared" si="4"/>
        <v>73.954444581016617</v>
      </c>
      <c r="P18" s="186">
        <f t="shared" si="5"/>
        <v>66.329241841831575</v>
      </c>
      <c r="Q18" s="186">
        <v>28.436384201049805</v>
      </c>
      <c r="R18" s="188">
        <v>565.68853759765625</v>
      </c>
      <c r="S18" s="188">
        <v>500</v>
      </c>
      <c r="T18" s="189">
        <v>347982372.27175212</v>
      </c>
    </row>
    <row r="19" spans="1:20" s="190" customFormat="1" ht="18" customHeight="1" x14ac:dyDescent="0.2">
      <c r="A19" s="223" t="s">
        <v>46</v>
      </c>
      <c r="B19" s="223" t="s">
        <v>19</v>
      </c>
      <c r="C19" s="223" t="s">
        <v>53</v>
      </c>
      <c r="D19" s="188">
        <f>VLOOKUP($C19,'Fig 3.2.2'!$C:$T,3,0)</f>
        <v>29135.973361594883</v>
      </c>
      <c r="E19" s="188">
        <v>13552.098146769044</v>
      </c>
      <c r="F19" s="186">
        <f t="shared" si="0"/>
        <v>46.513284380718595</v>
      </c>
      <c r="G19" s="188">
        <v>2301.9889078253923</v>
      </c>
      <c r="H19" s="240">
        <v>1338.6579686067828</v>
      </c>
      <c r="I19" s="188">
        <f t="shared" si="1"/>
        <v>3640.6468764321753</v>
      </c>
      <c r="J19" s="186">
        <f t="shared" si="2"/>
        <v>26.864082867494155</v>
      </c>
      <c r="K19" s="187">
        <v>34083.558053104964</v>
      </c>
      <c r="L19" s="187">
        <v>95176.995560265845</v>
      </c>
      <c r="M19" s="188">
        <f t="shared" si="3"/>
        <v>129260.55361337081</v>
      </c>
      <c r="N19" s="186">
        <f t="shared" si="4"/>
        <v>14.80613478946017</v>
      </c>
      <c r="O19" s="186">
        <f t="shared" si="4"/>
        <v>71.098815225611318</v>
      </c>
      <c r="P19" s="186">
        <f t="shared" si="5"/>
        <v>35.504831421619727</v>
      </c>
      <c r="Q19" s="186">
        <v>23.636875152587891</v>
      </c>
      <c r="R19" s="188">
        <v>826.06219482421875</v>
      </c>
      <c r="S19" s="188">
        <v>800</v>
      </c>
      <c r="T19" s="189">
        <v>6721548.7878952818</v>
      </c>
    </row>
    <row r="20" spans="1:20" s="190" customFormat="1" ht="18" customHeight="1" x14ac:dyDescent="0.2">
      <c r="A20" s="223" t="s">
        <v>46</v>
      </c>
      <c r="B20" s="223" t="s">
        <v>19</v>
      </c>
      <c r="C20" s="223" t="s">
        <v>54</v>
      </c>
      <c r="D20" s="188">
        <f>VLOOKUP($C20,'Fig 3.2.2'!$C:$T,3,0)</f>
        <v>32274.350488382122</v>
      </c>
      <c r="E20" s="188">
        <v>18773.11434552498</v>
      </c>
      <c r="F20" s="186">
        <f t="shared" si="0"/>
        <v>58.167287835220058</v>
      </c>
      <c r="G20" s="188">
        <v>2028.2734453528385</v>
      </c>
      <c r="H20" s="240">
        <v>3251.950809380382</v>
      </c>
      <c r="I20" s="188">
        <f t="shared" si="1"/>
        <v>5280.2242547332207</v>
      </c>
      <c r="J20" s="186">
        <f t="shared" si="2"/>
        <v>28.126522629911367</v>
      </c>
      <c r="K20" s="187">
        <v>31744.538357142865</v>
      </c>
      <c r="L20" s="187">
        <v>259202.85962564539</v>
      </c>
      <c r="M20" s="188">
        <f t="shared" si="3"/>
        <v>290947.39798278827</v>
      </c>
      <c r="N20" s="186">
        <f t="shared" si="4"/>
        <v>15.651015118240423</v>
      </c>
      <c r="O20" s="186">
        <f t="shared" si="4"/>
        <v>79.706882059213314</v>
      </c>
      <c r="P20" s="186">
        <f t="shared" si="5"/>
        <v>55.101333569683426</v>
      </c>
      <c r="Q20" s="186">
        <v>32.534023284912109</v>
      </c>
      <c r="R20" s="188">
        <v>840.6458740234375</v>
      </c>
      <c r="S20" s="188">
        <v>1000</v>
      </c>
      <c r="T20" s="189">
        <v>15129264.69510499</v>
      </c>
    </row>
    <row r="21" spans="1:20" s="190" customFormat="1" ht="18" customHeight="1" x14ac:dyDescent="0.2">
      <c r="A21" s="223" t="s">
        <v>46</v>
      </c>
      <c r="B21" s="223" t="s">
        <v>19</v>
      </c>
      <c r="C21" s="223" t="s">
        <v>55</v>
      </c>
      <c r="D21" s="188">
        <f>VLOOKUP($C21,'Fig 3.2.2'!$C:$T,3,0)</f>
        <v>4202.3290049902353</v>
      </c>
      <c r="E21" s="188">
        <v>2141.3427207637228</v>
      </c>
      <c r="F21" s="186">
        <f t="shared" si="0"/>
        <v>50.956094066430637</v>
      </c>
      <c r="G21" s="188">
        <v>219.88022043827291</v>
      </c>
      <c r="H21" s="240">
        <v>535.97974745064005</v>
      </c>
      <c r="I21" s="188">
        <f t="shared" si="1"/>
        <v>755.85996788891293</v>
      </c>
      <c r="J21" s="186">
        <f t="shared" si="2"/>
        <v>35.298411625549178</v>
      </c>
      <c r="K21" s="187">
        <v>6080.2265064005196</v>
      </c>
      <c r="L21" s="187">
        <v>37801.248244738548</v>
      </c>
      <c r="M21" s="188">
        <f t="shared" si="3"/>
        <v>43881.474751139067</v>
      </c>
      <c r="N21" s="186">
        <f t="shared" si="4"/>
        <v>27.652448657187993</v>
      </c>
      <c r="O21" s="186">
        <f t="shared" si="4"/>
        <v>70.527381723914445</v>
      </c>
      <c r="P21" s="186">
        <f t="shared" si="5"/>
        <v>58.055032169117638</v>
      </c>
      <c r="Q21" s="186">
        <v>32.530609130859375</v>
      </c>
      <c r="R21" s="188">
        <v>664.429931640625</v>
      </c>
      <c r="S21" s="188">
        <v>600</v>
      </c>
      <c r="T21" s="189">
        <v>2281836.6870592316</v>
      </c>
    </row>
    <row r="22" spans="1:20" s="190" customFormat="1" ht="18" customHeight="1" x14ac:dyDescent="0.2">
      <c r="A22" s="223" t="s">
        <v>46</v>
      </c>
      <c r="B22" s="223" t="s">
        <v>19</v>
      </c>
      <c r="C22" s="223" t="s">
        <v>56</v>
      </c>
      <c r="D22" s="188">
        <f>VLOOKUP($C22,'Fig 3.2.2'!$C:$T,3,0)</f>
        <v>80723.58066520578</v>
      </c>
      <c r="E22" s="188">
        <v>44937.829162684407</v>
      </c>
      <c r="F22" s="186">
        <f t="shared" si="0"/>
        <v>55.66877583027474</v>
      </c>
      <c r="G22" s="188">
        <v>5340.5225793401432</v>
      </c>
      <c r="H22" s="240">
        <v>12326.914720542827</v>
      </c>
      <c r="I22" s="188">
        <f t="shared" si="1"/>
        <v>17667.437299882971</v>
      </c>
      <c r="J22" s="186">
        <f t="shared" si="2"/>
        <v>39.315288764668907</v>
      </c>
      <c r="K22" s="187">
        <v>88689.677509218571</v>
      </c>
      <c r="L22" s="187">
        <v>954952.07283751911</v>
      </c>
      <c r="M22" s="188">
        <f t="shared" si="3"/>
        <v>1043641.7503467377</v>
      </c>
      <c r="N22" s="186">
        <f t="shared" si="4"/>
        <v>16.606928665055239</v>
      </c>
      <c r="O22" s="186">
        <f t="shared" si="4"/>
        <v>77.468863416901044</v>
      </c>
      <c r="P22" s="186">
        <f t="shared" si="5"/>
        <v>59.071484598032264</v>
      </c>
      <c r="Q22" s="186">
        <v>25.504976272583008</v>
      </c>
      <c r="R22" s="188">
        <v>864.91754150390625</v>
      </c>
      <c r="S22" s="188">
        <v>1000</v>
      </c>
      <c r="T22" s="189">
        <v>54269371.01803036</v>
      </c>
    </row>
    <row r="23" spans="1:20" s="190" customFormat="1" ht="18" customHeight="1" x14ac:dyDescent="0.2">
      <c r="A23" s="223" t="s">
        <v>46</v>
      </c>
      <c r="B23" s="223" t="s">
        <v>19</v>
      </c>
      <c r="C23" s="223" t="s">
        <v>57</v>
      </c>
      <c r="D23" s="188">
        <f>VLOOKUP($C23,'Fig 3.2.2'!$C:$T,3,0)</f>
        <v>272617.27001792734</v>
      </c>
      <c r="E23" s="188">
        <v>129990.30726241246</v>
      </c>
      <c r="F23" s="186">
        <f t="shared" si="0"/>
        <v>47.682345015730036</v>
      </c>
      <c r="G23" s="188">
        <v>13213.866199313434</v>
      </c>
      <c r="H23" s="240">
        <v>60273.41912975665</v>
      </c>
      <c r="I23" s="188">
        <f t="shared" si="1"/>
        <v>73487.285329070088</v>
      </c>
      <c r="J23" s="186">
        <f t="shared" si="2"/>
        <v>56.532896087952707</v>
      </c>
      <c r="K23" s="187">
        <v>263120.02409054374</v>
      </c>
      <c r="L23" s="187">
        <v>4571931.1413238253</v>
      </c>
      <c r="M23" s="188">
        <f t="shared" si="3"/>
        <v>4835051.1654143687</v>
      </c>
      <c r="N23" s="186">
        <f t="shared" si="4"/>
        <v>19.912417767951588</v>
      </c>
      <c r="O23" s="186">
        <f t="shared" si="4"/>
        <v>75.853190466619608</v>
      </c>
      <c r="P23" s="186">
        <f t="shared" si="5"/>
        <v>65.794390740703008</v>
      </c>
      <c r="Q23" s="186">
        <v>28.766637802124023</v>
      </c>
      <c r="R23" s="188">
        <v>531.42572021484375</v>
      </c>
      <c r="S23" s="188">
        <v>500</v>
      </c>
      <c r="T23" s="189">
        <v>251422660.60154718</v>
      </c>
    </row>
    <row r="24" spans="1:20" s="190" customFormat="1" ht="18" customHeight="1" x14ac:dyDescent="0.2">
      <c r="A24" s="223" t="s">
        <v>46</v>
      </c>
      <c r="B24" s="223" t="s">
        <v>19</v>
      </c>
      <c r="C24" s="223" t="s">
        <v>58</v>
      </c>
      <c r="D24" s="188">
        <f>VLOOKUP($C24,'Fig 3.2.2'!$C:$T,3,0)</f>
        <v>22902.505612324396</v>
      </c>
      <c r="E24" s="188">
        <v>13136.352252041426</v>
      </c>
      <c r="F24" s="186">
        <f t="shared" si="0"/>
        <v>57.357707817665307</v>
      </c>
      <c r="G24" s="188">
        <v>2395.7746419531309</v>
      </c>
      <c r="H24" s="240">
        <v>1000.4274868342699</v>
      </c>
      <c r="I24" s="188">
        <f t="shared" si="1"/>
        <v>3396.2021287874009</v>
      </c>
      <c r="J24" s="186">
        <f t="shared" si="2"/>
        <v>25.853464216138246</v>
      </c>
      <c r="K24" s="187">
        <v>39769.624121948436</v>
      </c>
      <c r="L24" s="187">
        <v>80359.332615723542</v>
      </c>
      <c r="M24" s="188">
        <f t="shared" si="3"/>
        <v>120128.95673767198</v>
      </c>
      <c r="N24" s="186">
        <f t="shared" si="4"/>
        <v>16.599901937991405</v>
      </c>
      <c r="O24" s="186">
        <f t="shared" si="4"/>
        <v>80.324994738010247</v>
      </c>
      <c r="P24" s="186">
        <f t="shared" si="5"/>
        <v>35.371556869191259</v>
      </c>
      <c r="Q24" s="186">
        <v>39.493373870849609</v>
      </c>
      <c r="R24" s="188">
        <v>858.07586669921875</v>
      </c>
      <c r="S24" s="188">
        <v>1000</v>
      </c>
      <c r="T24" s="189">
        <v>6246705.7503589429</v>
      </c>
    </row>
    <row r="25" spans="1:20" s="190" customFormat="1" ht="18" customHeight="1" x14ac:dyDescent="0.2">
      <c r="A25" s="223" t="s">
        <v>59</v>
      </c>
      <c r="B25" s="223" t="s">
        <v>20</v>
      </c>
      <c r="C25" s="223" t="s">
        <v>60</v>
      </c>
      <c r="D25" s="188">
        <f>VLOOKUP($C25,'Fig 3.2.2'!$C:$T,3,0)</f>
        <v>34518.449986839354</v>
      </c>
      <c r="E25" s="188">
        <v>15494.524995231659</v>
      </c>
      <c r="F25" s="186">
        <f t="shared" si="0"/>
        <v>44.887661529237747</v>
      </c>
      <c r="G25" s="188">
        <v>2370.9499984741219</v>
      </c>
      <c r="H25" s="240">
        <v>157.74166666666665</v>
      </c>
      <c r="I25" s="188">
        <f t="shared" si="1"/>
        <v>2528.6916651407887</v>
      </c>
      <c r="J25" s="186">
        <f t="shared" si="2"/>
        <v>16.319904391512342</v>
      </c>
      <c r="K25" s="187">
        <v>38736.908303387943</v>
      </c>
      <c r="L25" s="187">
        <v>12021.916666666666</v>
      </c>
      <c r="M25" s="188">
        <f t="shared" si="3"/>
        <v>50758.824970054608</v>
      </c>
      <c r="N25" s="186">
        <f t="shared" si="4"/>
        <v>16.338138015697485</v>
      </c>
      <c r="O25" s="186">
        <f t="shared" si="4"/>
        <v>76.212689524010784</v>
      </c>
      <c r="P25" s="186">
        <f t="shared" si="5"/>
        <v>20.073157067660336</v>
      </c>
      <c r="Q25" s="186">
        <v>26.342178344726563</v>
      </c>
      <c r="R25" s="188">
        <v>856.683349609375</v>
      </c>
      <c r="S25" s="188">
        <v>1000</v>
      </c>
      <c r="T25" s="189">
        <v>2639458.8984428397</v>
      </c>
    </row>
    <row r="26" spans="1:20" s="190" customFormat="1" ht="18" customHeight="1" x14ac:dyDescent="0.2">
      <c r="A26" s="223" t="s">
        <v>59</v>
      </c>
      <c r="B26" s="223" t="s">
        <v>20</v>
      </c>
      <c r="C26" s="223" t="s">
        <v>61</v>
      </c>
      <c r="D26" s="188">
        <f>VLOOKUP($C26,'Fig 3.2.2'!$C:$T,3,0)</f>
        <v>64474.472840858485</v>
      </c>
      <c r="E26" s="188">
        <v>24624.370237667204</v>
      </c>
      <c r="F26" s="186">
        <f t="shared" si="0"/>
        <v>38.192433613916037</v>
      </c>
      <c r="G26" s="188">
        <v>3530.2577777579822</v>
      </c>
      <c r="H26" s="240">
        <v>225.24209392228988</v>
      </c>
      <c r="I26" s="188">
        <f t="shared" si="1"/>
        <v>3755.499871680272</v>
      </c>
      <c r="J26" s="186">
        <f t="shared" si="2"/>
        <v>15.251150934758078</v>
      </c>
      <c r="K26" s="187">
        <v>49269.992165877818</v>
      </c>
      <c r="L26" s="187">
        <v>16713.588081463025</v>
      </c>
      <c r="M26" s="188">
        <f t="shared" si="3"/>
        <v>65983.58024734084</v>
      </c>
      <c r="N26" s="186">
        <f t="shared" si="4"/>
        <v>13.956485692432496</v>
      </c>
      <c r="O26" s="186">
        <f t="shared" si="4"/>
        <v>74.202773515457253</v>
      </c>
      <c r="P26" s="186">
        <f t="shared" si="5"/>
        <v>17.569852882944904</v>
      </c>
      <c r="Q26" s="186">
        <v>28.421108245849609</v>
      </c>
      <c r="R26" s="188">
        <v>878.15496826171875</v>
      </c>
      <c r="S26" s="188">
        <v>1000</v>
      </c>
      <c r="T26" s="189">
        <v>3431146.1728617237</v>
      </c>
    </row>
    <row r="27" spans="1:20" s="190" customFormat="1" ht="18" customHeight="1" x14ac:dyDescent="0.2">
      <c r="A27" s="223" t="s">
        <v>59</v>
      </c>
      <c r="B27" s="223" t="s">
        <v>20</v>
      </c>
      <c r="C27" s="223" t="s">
        <v>62</v>
      </c>
      <c r="D27" s="188">
        <f>VLOOKUP($C27,'Fig 3.2.2'!$C:$T,3,0)</f>
        <v>112019.344193172</v>
      </c>
      <c r="E27" s="188">
        <v>47321.372124430949</v>
      </c>
      <c r="F27" s="186">
        <f t="shared" si="0"/>
        <v>42.243928908231695</v>
      </c>
      <c r="G27" s="188">
        <v>8193.1232304678742</v>
      </c>
      <c r="H27" s="240">
        <v>400.6276171605013</v>
      </c>
      <c r="I27" s="188">
        <f t="shared" si="1"/>
        <v>8593.7508476283747</v>
      </c>
      <c r="J27" s="186">
        <f t="shared" si="2"/>
        <v>18.160400812197956</v>
      </c>
      <c r="K27" s="187">
        <v>117246.45487480161</v>
      </c>
      <c r="L27" s="187">
        <v>29716.762711685842</v>
      </c>
      <c r="M27" s="188">
        <f t="shared" si="3"/>
        <v>146963.21758648744</v>
      </c>
      <c r="N27" s="186">
        <f t="shared" si="4"/>
        <v>14.310349249819128</v>
      </c>
      <c r="O27" s="186">
        <f t="shared" si="4"/>
        <v>74.17552220265577</v>
      </c>
      <c r="P27" s="186">
        <f t="shared" si="5"/>
        <v>17.101172723321973</v>
      </c>
      <c r="Q27" s="186">
        <v>17.785974502563477</v>
      </c>
      <c r="R27" s="188">
        <v>907.55908203125</v>
      </c>
      <c r="S27" s="188">
        <v>1000</v>
      </c>
      <c r="T27" s="189">
        <v>7642087.314497347</v>
      </c>
    </row>
    <row r="28" spans="1:20" s="190" customFormat="1" ht="18" customHeight="1" x14ac:dyDescent="0.2">
      <c r="A28" s="223" t="s">
        <v>59</v>
      </c>
      <c r="B28" s="223" t="s">
        <v>20</v>
      </c>
      <c r="C28" s="223" t="s">
        <v>63</v>
      </c>
      <c r="D28" s="188">
        <f>VLOOKUP($C28,'Fig 3.2.2'!$C:$T,3,0)</f>
        <v>26868.991355894374</v>
      </c>
      <c r="E28" s="188">
        <v>11884.960760705875</v>
      </c>
      <c r="F28" s="186">
        <f t="shared" si="0"/>
        <v>44.232999308694247</v>
      </c>
      <c r="G28" s="188">
        <v>1235.5248013420614</v>
      </c>
      <c r="H28" s="240">
        <v>186.91675963636101</v>
      </c>
      <c r="I28" s="188">
        <f t="shared" si="1"/>
        <v>1422.4415609784223</v>
      </c>
      <c r="J28" s="186">
        <f t="shared" si="2"/>
        <v>11.968416132102908</v>
      </c>
      <c r="K28" s="187">
        <v>18829.211223031703</v>
      </c>
      <c r="L28" s="187">
        <v>20223.188557677167</v>
      </c>
      <c r="M28" s="188">
        <f t="shared" si="3"/>
        <v>39052.399780708874</v>
      </c>
      <c r="N28" s="186">
        <f t="shared" si="4"/>
        <v>15.239848850123357</v>
      </c>
      <c r="O28" s="186">
        <f t="shared" si="4"/>
        <v>108.19355416293628</v>
      </c>
      <c r="P28" s="186">
        <f t="shared" si="5"/>
        <v>27.454484494847573</v>
      </c>
      <c r="Q28" s="186">
        <v>36.269107818603516</v>
      </c>
      <c r="R28" s="188">
        <v>826.3353271484375</v>
      </c>
      <c r="S28" s="188">
        <v>1000</v>
      </c>
      <c r="T28" s="189">
        <v>2030724.7885968615</v>
      </c>
    </row>
    <row r="29" spans="1:20" s="190" customFormat="1" ht="18" customHeight="1" x14ac:dyDescent="0.2">
      <c r="A29" s="223" t="s">
        <v>59</v>
      </c>
      <c r="B29" s="223" t="s">
        <v>20</v>
      </c>
      <c r="C29" s="223" t="s">
        <v>64</v>
      </c>
      <c r="D29" s="188">
        <f>VLOOKUP($C29,'Fig 3.2.2'!$C:$T,3,0)</f>
        <v>89713.093186286744</v>
      </c>
      <c r="E29" s="188">
        <v>33070.326698310622</v>
      </c>
      <c r="F29" s="186">
        <f t="shared" si="0"/>
        <v>36.86231911504936</v>
      </c>
      <c r="G29" s="188">
        <v>8819.1080722233601</v>
      </c>
      <c r="H29" s="240">
        <v>576.12410228898398</v>
      </c>
      <c r="I29" s="188">
        <f t="shared" si="1"/>
        <v>9395.2321745123445</v>
      </c>
      <c r="J29" s="186">
        <f t="shared" si="2"/>
        <v>28.409855941919965</v>
      </c>
      <c r="K29" s="187">
        <v>145266.21659673649</v>
      </c>
      <c r="L29" s="187">
        <v>51360.023490360378</v>
      </c>
      <c r="M29" s="188">
        <f t="shared" si="3"/>
        <v>196626.24008709687</v>
      </c>
      <c r="N29" s="186">
        <f t="shared" si="4"/>
        <v>16.471758301076566</v>
      </c>
      <c r="O29" s="186">
        <f t="shared" si="4"/>
        <v>89.147500141554886</v>
      </c>
      <c r="P29" s="186">
        <f t="shared" si="5"/>
        <v>20.92830027346319</v>
      </c>
      <c r="Q29" s="186">
        <v>31.172792434692383</v>
      </c>
      <c r="R29" s="188">
        <v>745.907470703125</v>
      </c>
      <c r="S29" s="188">
        <v>500</v>
      </c>
      <c r="T29" s="189">
        <v>10224564.484529037</v>
      </c>
    </row>
    <row r="30" spans="1:20" s="190" customFormat="1" ht="18" customHeight="1" x14ac:dyDescent="0.2">
      <c r="A30" s="223" t="s">
        <v>59</v>
      </c>
      <c r="B30" s="223" t="s">
        <v>20</v>
      </c>
      <c r="C30" s="223" t="s">
        <v>65</v>
      </c>
      <c r="D30" s="188">
        <f>VLOOKUP($C30,'Fig 3.2.2'!$C:$T,3,0)</f>
        <v>44941.140503521565</v>
      </c>
      <c r="E30" s="188">
        <v>18422.358878061252</v>
      </c>
      <c r="F30" s="186">
        <f t="shared" si="0"/>
        <v>40.992192613842732</v>
      </c>
      <c r="G30" s="188">
        <v>1902.389497235702</v>
      </c>
      <c r="H30" s="240">
        <v>375.46694519033173</v>
      </c>
      <c r="I30" s="188">
        <f t="shared" si="1"/>
        <v>2277.8564424260339</v>
      </c>
      <c r="J30" s="186">
        <f t="shared" si="2"/>
        <v>12.364629619384296</v>
      </c>
      <c r="K30" s="187">
        <v>28292.329757181364</v>
      </c>
      <c r="L30" s="187">
        <v>26501.252848796932</v>
      </c>
      <c r="M30" s="188">
        <f t="shared" si="3"/>
        <v>54793.582605978299</v>
      </c>
      <c r="N30" s="186">
        <f t="shared" si="4"/>
        <v>14.871996401521347</v>
      </c>
      <c r="O30" s="186">
        <f t="shared" si="4"/>
        <v>70.582119646678663</v>
      </c>
      <c r="P30" s="186">
        <f t="shared" si="5"/>
        <v>24.054888440476223</v>
      </c>
      <c r="Q30" s="186">
        <v>24.348649978637695</v>
      </c>
      <c r="R30" s="188">
        <v>786.3489990234375</v>
      </c>
      <c r="S30" s="188">
        <v>1000</v>
      </c>
      <c r="T30" s="189">
        <v>2849266.2955108713</v>
      </c>
    </row>
    <row r="31" spans="1:20" s="190" customFormat="1" ht="18" customHeight="1" x14ac:dyDescent="0.2">
      <c r="A31" s="223" t="s">
        <v>59</v>
      </c>
      <c r="B31" s="223" t="s">
        <v>20</v>
      </c>
      <c r="C31" s="223" t="s">
        <v>66</v>
      </c>
      <c r="D31" s="188">
        <f>VLOOKUP($C31,'Fig 3.2.2'!$C:$T,3,0)</f>
        <v>96894.619538814586</v>
      </c>
      <c r="E31" s="188">
        <v>33432.308003331447</v>
      </c>
      <c r="F31" s="186">
        <f t="shared" si="0"/>
        <v>34.503781698568872</v>
      </c>
      <c r="G31" s="188">
        <v>3985.6491925995351</v>
      </c>
      <c r="H31" s="240">
        <v>317.24582482433829</v>
      </c>
      <c r="I31" s="188">
        <f t="shared" si="1"/>
        <v>4302.8950174238735</v>
      </c>
      <c r="J31" s="186">
        <f t="shared" si="2"/>
        <v>12.870469538014248</v>
      </c>
      <c r="K31" s="187">
        <v>66888.865083717043</v>
      </c>
      <c r="L31" s="187">
        <v>24011.442027441455</v>
      </c>
      <c r="M31" s="188">
        <f t="shared" si="3"/>
        <v>90900.307111158501</v>
      </c>
      <c r="N31" s="186">
        <f t="shared" si="4"/>
        <v>16.782426613941539</v>
      </c>
      <c r="O31" s="186">
        <f t="shared" si="4"/>
        <v>75.687180566479626</v>
      </c>
      <c r="P31" s="186">
        <f t="shared" si="5"/>
        <v>21.125383432101525</v>
      </c>
      <c r="Q31" s="186">
        <v>46.929012298583984</v>
      </c>
      <c r="R31" s="188">
        <v>900.329833984375</v>
      </c>
      <c r="S31" s="188">
        <v>1000</v>
      </c>
      <c r="T31" s="189">
        <v>4726815.9697802421</v>
      </c>
    </row>
    <row r="32" spans="1:20" s="190" customFormat="1" ht="18" customHeight="1" x14ac:dyDescent="0.2">
      <c r="A32" s="223" t="s">
        <v>46</v>
      </c>
      <c r="B32" s="223" t="s">
        <v>21</v>
      </c>
      <c r="C32" s="223" t="s">
        <v>67</v>
      </c>
      <c r="D32" s="188">
        <f>VLOOKUP($C32,'Fig 3.2.2'!$C:$T,3,0)</f>
        <v>29967.231302975899</v>
      </c>
      <c r="E32" s="188">
        <v>14384.937478793709</v>
      </c>
      <c r="F32" s="186">
        <f t="shared" si="0"/>
        <v>48.002223940405237</v>
      </c>
      <c r="G32" s="188">
        <v>3632.4942259124709</v>
      </c>
      <c r="H32" s="240">
        <v>704.54431986210761</v>
      </c>
      <c r="I32" s="188">
        <f t="shared" si="1"/>
        <v>4337.0385457745788</v>
      </c>
      <c r="J32" s="186">
        <f t="shared" si="2"/>
        <v>30.149860242133453</v>
      </c>
      <c r="K32" s="187">
        <v>57221.385273980704</v>
      </c>
      <c r="L32" s="187">
        <v>52365.481605666988</v>
      </c>
      <c r="M32" s="188">
        <f t="shared" si="3"/>
        <v>109586.86687964768</v>
      </c>
      <c r="N32" s="186">
        <f t="shared" si="4"/>
        <v>15.752643146901871</v>
      </c>
      <c r="O32" s="186">
        <f t="shared" si="4"/>
        <v>74.325319400653015</v>
      </c>
      <c r="P32" s="186">
        <f t="shared" si="5"/>
        <v>25.267671874028938</v>
      </c>
      <c r="Q32" s="186">
        <v>26.703378677368164</v>
      </c>
      <c r="R32" s="188">
        <v>872.0693359375</v>
      </c>
      <c r="S32" s="188">
        <v>1000</v>
      </c>
      <c r="T32" s="189">
        <v>5698517.0777416797</v>
      </c>
    </row>
    <row r="33" spans="1:20" s="190" customFormat="1" ht="18" customHeight="1" x14ac:dyDescent="0.2">
      <c r="A33" s="223" t="s">
        <v>46</v>
      </c>
      <c r="B33" s="223" t="s">
        <v>21</v>
      </c>
      <c r="C33" s="223" t="s">
        <v>68</v>
      </c>
      <c r="D33" s="188">
        <f>VLOOKUP($C33,'Fig 3.2.2'!$C:$T,3,0)</f>
        <v>58778.856332964235</v>
      </c>
      <c r="E33" s="188">
        <v>20571.136946857525</v>
      </c>
      <c r="F33" s="186">
        <f t="shared" si="0"/>
        <v>34.99751140159708</v>
      </c>
      <c r="G33" s="188">
        <v>2390.7507665366848</v>
      </c>
      <c r="H33" s="240">
        <v>2185.2120873250851</v>
      </c>
      <c r="I33" s="188">
        <f t="shared" si="1"/>
        <v>4575.9628538617699</v>
      </c>
      <c r="J33" s="186">
        <f t="shared" si="2"/>
        <v>22.244579216419051</v>
      </c>
      <c r="K33" s="187">
        <v>39321.544108635804</v>
      </c>
      <c r="L33" s="187">
        <v>154454.46373684122</v>
      </c>
      <c r="M33" s="188">
        <f t="shared" si="3"/>
        <v>193776.00784547703</v>
      </c>
      <c r="N33" s="186">
        <f t="shared" si="4"/>
        <v>16.447362334467932</v>
      </c>
      <c r="O33" s="186">
        <f t="shared" si="4"/>
        <v>70.681681028915008</v>
      </c>
      <c r="P33" s="186">
        <f t="shared" si="5"/>
        <v>42.346499312586111</v>
      </c>
      <c r="Q33" s="186">
        <v>20.63129997253418</v>
      </c>
      <c r="R33" s="188">
        <v>986.63201904296875</v>
      </c>
      <c r="S33" s="188">
        <v>1000</v>
      </c>
      <c r="T33" s="189">
        <v>10076352.407964805</v>
      </c>
    </row>
    <row r="34" spans="1:20" s="190" customFormat="1" ht="18" customHeight="1" x14ac:dyDescent="0.2">
      <c r="A34" s="223" t="s">
        <v>46</v>
      </c>
      <c r="B34" s="223" t="s">
        <v>21</v>
      </c>
      <c r="C34" s="223" t="s">
        <v>69</v>
      </c>
      <c r="D34" s="188">
        <f>VLOOKUP($C34,'Fig 3.2.2'!$C:$T,3,0)</f>
        <v>59078.486308120031</v>
      </c>
      <c r="E34" s="188">
        <v>26779.428638905822</v>
      </c>
      <c r="F34" s="186">
        <f t="shared" si="0"/>
        <v>45.328562582391569</v>
      </c>
      <c r="G34" s="188">
        <v>5822.2582769114724</v>
      </c>
      <c r="H34" s="240">
        <v>4324.0654005674896</v>
      </c>
      <c r="I34" s="188">
        <f t="shared" si="1"/>
        <v>10146.323677478962</v>
      </c>
      <c r="J34" s="186">
        <f t="shared" si="2"/>
        <v>37.888499468349856</v>
      </c>
      <c r="K34" s="187">
        <v>86174.227367283034</v>
      </c>
      <c r="L34" s="187">
        <v>312704.32319246244</v>
      </c>
      <c r="M34" s="188">
        <f t="shared" si="3"/>
        <v>398878.55055974546</v>
      </c>
      <c r="N34" s="186">
        <f t="shared" si="4"/>
        <v>14.800825258647885</v>
      </c>
      <c r="O34" s="186">
        <f t="shared" si="4"/>
        <v>72.317204811801219</v>
      </c>
      <c r="P34" s="186">
        <f t="shared" si="5"/>
        <v>39.312618366897404</v>
      </c>
      <c r="Q34" s="186">
        <v>33.401653289794922</v>
      </c>
      <c r="R34" s="188">
        <v>699.64630126953125</v>
      </c>
      <c r="S34" s="188">
        <v>600</v>
      </c>
      <c r="T34" s="189">
        <v>20741684.629106764</v>
      </c>
    </row>
    <row r="35" spans="1:20" s="190" customFormat="1" ht="18" customHeight="1" x14ac:dyDescent="0.2">
      <c r="A35" s="223" t="s">
        <v>46</v>
      </c>
      <c r="B35" s="223" t="s">
        <v>21</v>
      </c>
      <c r="C35" s="223" t="s">
        <v>70</v>
      </c>
      <c r="D35" s="188">
        <f>VLOOKUP($C35,'Fig 3.2.2'!$C:$T,3,0)</f>
        <v>36341.850559886167</v>
      </c>
      <c r="E35" s="188">
        <v>16951.951411515118</v>
      </c>
      <c r="F35" s="186">
        <f t="shared" si="0"/>
        <v>46.645812335782757</v>
      </c>
      <c r="G35" s="188">
        <v>5117.1024259669384</v>
      </c>
      <c r="H35" s="240">
        <v>112.94276981492314</v>
      </c>
      <c r="I35" s="188">
        <f t="shared" si="1"/>
        <v>5230.0451957818614</v>
      </c>
      <c r="J35" s="186">
        <f t="shared" si="2"/>
        <v>30.852171934785027</v>
      </c>
      <c r="K35" s="187">
        <v>48414.247634017971</v>
      </c>
      <c r="L35" s="187">
        <v>7905.9938870446185</v>
      </c>
      <c r="M35" s="188">
        <f t="shared" si="3"/>
        <v>56320.241521062591</v>
      </c>
      <c r="N35" s="186">
        <f t="shared" si="4"/>
        <v>9.4612621760975433</v>
      </c>
      <c r="O35" s="186">
        <f t="shared" si="4"/>
        <v>69.999999999999986</v>
      </c>
      <c r="P35" s="186">
        <f t="shared" si="5"/>
        <v>10.768595569018412</v>
      </c>
      <c r="Q35" s="186">
        <v>38.485942840576172</v>
      </c>
      <c r="R35" s="188">
        <v>884.09271240234375</v>
      </c>
      <c r="S35" s="188">
        <v>1000</v>
      </c>
      <c r="T35" s="189">
        <v>2928652.5590952546</v>
      </c>
    </row>
    <row r="36" spans="1:20" s="190" customFormat="1" ht="18" customHeight="1" x14ac:dyDescent="0.2">
      <c r="A36" s="223" t="s">
        <v>46</v>
      </c>
      <c r="B36" s="223" t="s">
        <v>21</v>
      </c>
      <c r="C36" s="223" t="s">
        <v>71</v>
      </c>
      <c r="D36" s="188">
        <f>VLOOKUP($C36,'Fig 3.2.2'!$C:$T,3,0)</f>
        <v>93713.428542167763</v>
      </c>
      <c r="E36" s="188">
        <v>40817.115240108622</v>
      </c>
      <c r="F36" s="186">
        <f t="shared" si="0"/>
        <v>43.555246964144892</v>
      </c>
      <c r="G36" s="188">
        <v>12409.000300767364</v>
      </c>
      <c r="H36" s="240">
        <v>1063.542920171529</v>
      </c>
      <c r="I36" s="188">
        <f t="shared" si="1"/>
        <v>13472.543220938893</v>
      </c>
      <c r="J36" s="186">
        <f t="shared" si="2"/>
        <v>33.007093082610119</v>
      </c>
      <c r="K36" s="187">
        <v>112069.30815837577</v>
      </c>
      <c r="L36" s="187">
        <v>74484.930458616902</v>
      </c>
      <c r="M36" s="188">
        <f t="shared" si="3"/>
        <v>186554.23861699266</v>
      </c>
      <c r="N36" s="186">
        <f t="shared" si="4"/>
        <v>9.031292242892885</v>
      </c>
      <c r="O36" s="186">
        <f t="shared" si="4"/>
        <v>70.034719846194747</v>
      </c>
      <c r="P36" s="186">
        <f t="shared" si="5"/>
        <v>13.846994999953084</v>
      </c>
      <c r="Q36" s="186">
        <v>21.233224868774414</v>
      </c>
      <c r="R36" s="188">
        <v>836.91058349609375</v>
      </c>
      <c r="S36" s="188">
        <v>1000</v>
      </c>
      <c r="T36" s="189">
        <v>9700820.4080836177</v>
      </c>
    </row>
    <row r="37" spans="1:20" s="190" customFormat="1" ht="18" customHeight="1" x14ac:dyDescent="0.2">
      <c r="A37" s="223" t="s">
        <v>46</v>
      </c>
      <c r="B37" s="223" t="s">
        <v>21</v>
      </c>
      <c r="C37" s="223" t="s">
        <v>72</v>
      </c>
      <c r="D37" s="188">
        <f>VLOOKUP($C37,'Fig 3.2.2'!$C:$T,3,0)</f>
        <v>66390.28416547949</v>
      </c>
      <c r="E37" s="188">
        <v>31928.332404999353</v>
      </c>
      <c r="F37" s="186">
        <f t="shared" si="0"/>
        <v>48.091874897563571</v>
      </c>
      <c r="G37" s="188">
        <v>7148.8921168953793</v>
      </c>
      <c r="H37" s="240">
        <v>1585.5120896194874</v>
      </c>
      <c r="I37" s="188">
        <f t="shared" si="1"/>
        <v>8734.404206514866</v>
      </c>
      <c r="J37" s="186">
        <f t="shared" si="2"/>
        <v>27.356280609090717</v>
      </c>
      <c r="K37" s="187">
        <v>131427.25043358718</v>
      </c>
      <c r="L37" s="187">
        <v>117970.84350939664</v>
      </c>
      <c r="M37" s="188">
        <f t="shared" si="3"/>
        <v>249398.09394298383</v>
      </c>
      <c r="N37" s="186">
        <f t="shared" si="4"/>
        <v>18.384282247451708</v>
      </c>
      <c r="O37" s="186">
        <f t="shared" si="4"/>
        <v>74.405514963754626</v>
      </c>
      <c r="P37" s="186">
        <f t="shared" si="5"/>
        <v>28.553532450096757</v>
      </c>
      <c r="Q37" s="186">
        <v>41.506366729736328</v>
      </c>
      <c r="R37" s="188">
        <v>981.339599609375</v>
      </c>
      <c r="S37" s="188">
        <v>1000</v>
      </c>
      <c r="T37" s="189">
        <v>12968700.885035159</v>
      </c>
    </row>
    <row r="38" spans="1:20" s="190" customFormat="1" ht="18" customHeight="1" x14ac:dyDescent="0.2">
      <c r="A38" s="223" t="s">
        <v>46</v>
      </c>
      <c r="B38" s="223" t="s">
        <v>21</v>
      </c>
      <c r="C38" s="223" t="s">
        <v>73</v>
      </c>
      <c r="D38" s="188">
        <f>VLOOKUP($C38,'Fig 3.2.2'!$C:$T,3,0)</f>
        <v>73681.61717295993</v>
      </c>
      <c r="E38" s="188">
        <v>34848.785085900774</v>
      </c>
      <c r="F38" s="186">
        <f t="shared" si="0"/>
        <v>47.296444381909907</v>
      </c>
      <c r="G38" s="188">
        <v>7805.8319057835351</v>
      </c>
      <c r="H38" s="240">
        <v>4347.0339574416284</v>
      </c>
      <c r="I38" s="188">
        <f t="shared" si="1"/>
        <v>12152.865863225165</v>
      </c>
      <c r="J38" s="186">
        <f t="shared" si="2"/>
        <v>34.873140722894256</v>
      </c>
      <c r="K38" s="187">
        <v>162463.25609233361</v>
      </c>
      <c r="L38" s="187">
        <v>312071.45415201021</v>
      </c>
      <c r="M38" s="188">
        <f t="shared" si="3"/>
        <v>474534.71024434385</v>
      </c>
      <c r="N38" s="186">
        <f t="shared" si="4"/>
        <v>20.813061061686525</v>
      </c>
      <c r="O38" s="186">
        <f t="shared" si="4"/>
        <v>71.789513771287503</v>
      </c>
      <c r="P38" s="186">
        <f t="shared" si="5"/>
        <v>39.047144565323983</v>
      </c>
      <c r="Q38" s="186">
        <v>35.619796752929688</v>
      </c>
      <c r="R38" s="188">
        <v>953.3909912109375</v>
      </c>
      <c r="S38" s="188">
        <v>1000</v>
      </c>
      <c r="T38" s="189">
        <v>24675804.932705879</v>
      </c>
    </row>
    <row r="39" spans="1:20" s="190" customFormat="1" ht="18" customHeight="1" x14ac:dyDescent="0.2">
      <c r="A39" s="223" t="s">
        <v>46</v>
      </c>
      <c r="B39" s="223" t="s">
        <v>21</v>
      </c>
      <c r="C39" s="223" t="s">
        <v>74</v>
      </c>
      <c r="D39" s="188">
        <f>VLOOKUP($C39,'Fig 3.2.2'!$C:$T,3,0)</f>
        <v>51552.120100653781</v>
      </c>
      <c r="E39" s="188">
        <v>27147.333536083464</v>
      </c>
      <c r="F39" s="186">
        <f t="shared" si="0"/>
        <v>52.659974959476365</v>
      </c>
      <c r="G39" s="188">
        <v>5696.8616904148903</v>
      </c>
      <c r="H39" s="240">
        <v>1917.6122021019949</v>
      </c>
      <c r="I39" s="188">
        <f t="shared" si="1"/>
        <v>7614.4738925168849</v>
      </c>
      <c r="J39" s="186">
        <f t="shared" si="2"/>
        <v>28.048699082714485</v>
      </c>
      <c r="K39" s="187">
        <v>98658.028162852977</v>
      </c>
      <c r="L39" s="187">
        <v>168278.6742003645</v>
      </c>
      <c r="M39" s="188">
        <f t="shared" si="3"/>
        <v>266936.70236321748</v>
      </c>
      <c r="N39" s="186">
        <f t="shared" si="4"/>
        <v>17.317960927302753</v>
      </c>
      <c r="O39" s="186">
        <f t="shared" si="4"/>
        <v>87.75427795875801</v>
      </c>
      <c r="P39" s="186">
        <f t="shared" si="5"/>
        <v>35.056486650449905</v>
      </c>
      <c r="Q39" s="186">
        <v>50.285999298095703</v>
      </c>
      <c r="R39" s="188">
        <v>819.50518798828125</v>
      </c>
      <c r="S39" s="188">
        <v>1000</v>
      </c>
      <c r="T39" s="189">
        <v>13880708.522887308</v>
      </c>
    </row>
    <row r="40" spans="1:20" s="190" customFormat="1" ht="18" customHeight="1" x14ac:dyDescent="0.2">
      <c r="A40" s="223" t="s">
        <v>59</v>
      </c>
      <c r="B40" s="223" t="s">
        <v>22</v>
      </c>
      <c r="C40" s="223" t="s">
        <v>75</v>
      </c>
      <c r="D40" s="188">
        <f>VLOOKUP($C40,'Fig 3.2.2'!$C:$T,3,0)</f>
        <v>115927.35468424327</v>
      </c>
      <c r="E40" s="188">
        <v>46438.984684998715</v>
      </c>
      <c r="F40" s="186">
        <f t="shared" si="0"/>
        <v>40.058694353448104</v>
      </c>
      <c r="G40" s="188">
        <v>11902.528018278834</v>
      </c>
      <c r="H40" s="240">
        <v>384.21739226677516</v>
      </c>
      <c r="I40" s="188">
        <f t="shared" si="1"/>
        <v>12286.745410545609</v>
      </c>
      <c r="J40" s="186">
        <f t="shared" si="2"/>
        <v>26.457825238618156</v>
      </c>
      <c r="K40" s="187">
        <v>170444.85961656921</v>
      </c>
      <c r="L40" s="187">
        <v>30365.580909453492</v>
      </c>
      <c r="M40" s="188">
        <f t="shared" si="3"/>
        <v>200810.44052602269</v>
      </c>
      <c r="N40" s="186">
        <f t="shared" si="4"/>
        <v>14.320055315544337</v>
      </c>
      <c r="O40" s="186">
        <f t="shared" si="4"/>
        <v>79.032291407489538</v>
      </c>
      <c r="P40" s="186">
        <f t="shared" si="5"/>
        <v>16.343664153215773</v>
      </c>
      <c r="Q40" s="186">
        <v>36.379459381103516</v>
      </c>
      <c r="R40" s="188">
        <v>893.42498779296875</v>
      </c>
      <c r="S40" s="188">
        <v>1000</v>
      </c>
      <c r="T40" s="189">
        <v>10442142.90735318</v>
      </c>
    </row>
    <row r="41" spans="1:20" s="190" customFormat="1" ht="18" customHeight="1" x14ac:dyDescent="0.2">
      <c r="A41" s="223" t="s">
        <v>59</v>
      </c>
      <c r="B41" s="223" t="s">
        <v>22</v>
      </c>
      <c r="C41" s="223" t="s">
        <v>76</v>
      </c>
      <c r="D41" s="188">
        <f>VLOOKUP($C41,'Fig 3.2.2'!$C:$T,3,0)</f>
        <v>59981.845338418025</v>
      </c>
      <c r="E41" s="188">
        <v>29322.312477784213</v>
      </c>
      <c r="F41" s="186">
        <f t="shared" si="0"/>
        <v>48.885312401356614</v>
      </c>
      <c r="G41" s="188">
        <v>5767.9513396030752</v>
      </c>
      <c r="H41" s="240">
        <v>897.10005109597216</v>
      </c>
      <c r="I41" s="188">
        <f t="shared" si="1"/>
        <v>6665.0513906990473</v>
      </c>
      <c r="J41" s="186">
        <f t="shared" si="2"/>
        <v>22.730306130352997</v>
      </c>
      <c r="K41" s="187">
        <v>105996.84216935759</v>
      </c>
      <c r="L41" s="187">
        <v>69384.274285396925</v>
      </c>
      <c r="M41" s="188">
        <f t="shared" si="3"/>
        <v>175381.11645475452</v>
      </c>
      <c r="N41" s="186">
        <f t="shared" si="4"/>
        <v>18.376861372178606</v>
      </c>
      <c r="O41" s="186">
        <f t="shared" si="4"/>
        <v>77.34284955243433</v>
      </c>
      <c r="P41" s="186">
        <f t="shared" si="5"/>
        <v>26.313543013261015</v>
      </c>
      <c r="Q41" s="186">
        <v>32.748371124267578</v>
      </c>
      <c r="R41" s="188">
        <v>764.070556640625</v>
      </c>
      <c r="S41" s="188">
        <v>700</v>
      </c>
      <c r="T41" s="189">
        <v>9119818.0556472354</v>
      </c>
    </row>
    <row r="42" spans="1:20" s="190" customFormat="1" ht="18" customHeight="1" x14ac:dyDescent="0.2">
      <c r="A42" s="223" t="s">
        <v>59</v>
      </c>
      <c r="B42" s="223" t="s">
        <v>22</v>
      </c>
      <c r="C42" s="223" t="s">
        <v>77</v>
      </c>
      <c r="D42" s="188">
        <f>VLOOKUP($C42,'Fig 3.2.2'!$C:$T,3,0)</f>
        <v>46291.492581552819</v>
      </c>
      <c r="E42" s="188">
        <v>24796.679579668784</v>
      </c>
      <c r="F42" s="186">
        <f t="shared" si="0"/>
        <v>53.566385953064454</v>
      </c>
      <c r="G42" s="188">
        <v>3515.4442653056494</v>
      </c>
      <c r="H42" s="240">
        <v>4164.12861197846</v>
      </c>
      <c r="I42" s="188">
        <f t="shared" si="1"/>
        <v>7679.5728772841094</v>
      </c>
      <c r="J42" s="186">
        <f t="shared" si="2"/>
        <v>30.970166197496539</v>
      </c>
      <c r="K42" s="187">
        <v>90120.541090177896</v>
      </c>
      <c r="L42" s="187">
        <v>488152.52704998368</v>
      </c>
      <c r="M42" s="188">
        <f t="shared" si="3"/>
        <v>578273.06814016157</v>
      </c>
      <c r="N42" s="186">
        <f t="shared" si="4"/>
        <v>25.635605143733486</v>
      </c>
      <c r="O42" s="186">
        <f t="shared" si="4"/>
        <v>117.22801395849605</v>
      </c>
      <c r="P42" s="186">
        <f t="shared" si="5"/>
        <v>75.300160227748052</v>
      </c>
      <c r="Q42" s="186">
        <v>66.945152282714844</v>
      </c>
      <c r="R42" s="188">
        <v>1037.6744384765625</v>
      </c>
      <c r="S42" s="188">
        <v>1000</v>
      </c>
      <c r="T42" s="189">
        <v>30070199.543288402</v>
      </c>
    </row>
    <row r="43" spans="1:20" s="190" customFormat="1" ht="18" customHeight="1" x14ac:dyDescent="0.2">
      <c r="A43" s="223" t="s">
        <v>59</v>
      </c>
      <c r="B43" s="223" t="s">
        <v>22</v>
      </c>
      <c r="C43" s="223" t="s">
        <v>78</v>
      </c>
      <c r="D43" s="188">
        <f>VLOOKUP($C43,'Fig 3.2.2'!$C:$T,3,0)</f>
        <v>119014.21687436597</v>
      </c>
      <c r="E43" s="188">
        <v>58006.583076339564</v>
      </c>
      <c r="F43" s="186">
        <f t="shared" si="0"/>
        <v>48.73920494521473</v>
      </c>
      <c r="G43" s="188">
        <v>8832.1243997212059</v>
      </c>
      <c r="H43" s="240">
        <v>5251.6058624755315</v>
      </c>
      <c r="I43" s="188">
        <f t="shared" si="1"/>
        <v>14083.730262196737</v>
      </c>
      <c r="J43" s="186">
        <f t="shared" si="2"/>
        <v>24.279537796015056</v>
      </c>
      <c r="K43" s="187">
        <v>165812.21672145755</v>
      </c>
      <c r="L43" s="187">
        <v>373334.14661200368</v>
      </c>
      <c r="M43" s="188">
        <f t="shared" si="3"/>
        <v>539146.36333346122</v>
      </c>
      <c r="N43" s="186">
        <f t="shared" si="4"/>
        <v>18.77376373080655</v>
      </c>
      <c r="O43" s="186">
        <f t="shared" si="4"/>
        <v>71.089521260458667</v>
      </c>
      <c r="P43" s="186">
        <f t="shared" si="5"/>
        <v>38.281503074553122</v>
      </c>
      <c r="Q43" s="186">
        <v>20.551496505737305</v>
      </c>
      <c r="R43" s="188">
        <v>867.4232177734375</v>
      </c>
      <c r="S43" s="188">
        <v>1000</v>
      </c>
      <c r="T43" s="189">
        <v>28035610.893339984</v>
      </c>
    </row>
    <row r="44" spans="1:20" s="190" customFormat="1" ht="18" customHeight="1" x14ac:dyDescent="0.2">
      <c r="A44" s="223" t="s">
        <v>59</v>
      </c>
      <c r="B44" s="223" t="s">
        <v>22</v>
      </c>
      <c r="C44" s="223" t="s">
        <v>79</v>
      </c>
      <c r="D44" s="188">
        <f>VLOOKUP($C44,'Fig 3.2.2'!$C:$T,3,0)</f>
        <v>102110.71205663249</v>
      </c>
      <c r="E44" s="188">
        <v>49169.29261851409</v>
      </c>
      <c r="F44" s="186">
        <f t="shared" si="0"/>
        <v>48.15292306574446</v>
      </c>
      <c r="G44" s="188">
        <v>9296.1630326151862</v>
      </c>
      <c r="H44" s="240">
        <v>887.73112938231884</v>
      </c>
      <c r="I44" s="188">
        <f t="shared" si="1"/>
        <v>10183.894161997505</v>
      </c>
      <c r="J44" s="186">
        <f t="shared" si="2"/>
        <v>20.711898869504754</v>
      </c>
      <c r="K44" s="187">
        <v>165952.67341847337</v>
      </c>
      <c r="L44" s="187">
        <v>67078.086043875534</v>
      </c>
      <c r="M44" s="188">
        <f t="shared" si="3"/>
        <v>233030.75946234888</v>
      </c>
      <c r="N44" s="186">
        <f t="shared" si="4"/>
        <v>17.851738705123349</v>
      </c>
      <c r="O44" s="186">
        <f t="shared" si="4"/>
        <v>75.561263792279433</v>
      </c>
      <c r="P44" s="186">
        <f t="shared" si="5"/>
        <v>22.882284100313296</v>
      </c>
      <c r="Q44" s="186">
        <v>25.12065315246582</v>
      </c>
      <c r="R44" s="188">
        <v>909.15887451171875</v>
      </c>
      <c r="S44" s="188">
        <v>1000</v>
      </c>
      <c r="T44" s="189">
        <v>12117599.492042143</v>
      </c>
    </row>
    <row r="45" spans="1:20" s="190" customFormat="1" ht="18" customHeight="1" x14ac:dyDescent="0.2">
      <c r="A45" s="223" t="s">
        <v>59</v>
      </c>
      <c r="B45" s="223" t="s">
        <v>22</v>
      </c>
      <c r="C45" s="223" t="s">
        <v>80</v>
      </c>
      <c r="D45" s="188">
        <f>VLOOKUP($C45,'Fig 3.2.2'!$C:$T,3,0)</f>
        <v>107207.49591518089</v>
      </c>
      <c r="E45" s="188">
        <v>38723.298445964028</v>
      </c>
      <c r="F45" s="186">
        <f t="shared" si="0"/>
        <v>36.119954220925607</v>
      </c>
      <c r="G45" s="188">
        <v>11669.213170484705</v>
      </c>
      <c r="H45" s="240">
        <v>255.84316132924823</v>
      </c>
      <c r="I45" s="188">
        <f t="shared" si="1"/>
        <v>11925.056331813954</v>
      </c>
      <c r="J45" s="186">
        <f t="shared" si="2"/>
        <v>30.79555928959573</v>
      </c>
      <c r="K45" s="187">
        <v>205007.26536965344</v>
      </c>
      <c r="L45" s="187">
        <v>18984.813047292202</v>
      </c>
      <c r="M45" s="188">
        <f t="shared" si="3"/>
        <v>223992.07841694565</v>
      </c>
      <c r="N45" s="186">
        <f t="shared" si="4"/>
        <v>17.568216671899055</v>
      </c>
      <c r="O45" s="186">
        <f t="shared" si="4"/>
        <v>74.20488766889639</v>
      </c>
      <c r="P45" s="186">
        <f t="shared" si="5"/>
        <v>18.783314072854662</v>
      </c>
      <c r="Q45" s="186">
        <v>28.846321105957031</v>
      </c>
      <c r="R45" s="188">
        <v>806.0333251953125</v>
      </c>
      <c r="S45" s="188">
        <v>800</v>
      </c>
      <c r="T45" s="189">
        <v>11647588.077681173</v>
      </c>
    </row>
    <row r="46" spans="1:20" s="190" customFormat="1" ht="18" customHeight="1" x14ac:dyDescent="0.2">
      <c r="A46" s="223" t="s">
        <v>59</v>
      </c>
      <c r="B46" s="223" t="s">
        <v>22</v>
      </c>
      <c r="C46" s="223" t="s">
        <v>81</v>
      </c>
      <c r="D46" s="188">
        <f>VLOOKUP($C46,'Fig 3.2.2'!$C:$T,3,0)</f>
        <v>106244.96988658309</v>
      </c>
      <c r="E46" s="188">
        <v>43327.87829425271</v>
      </c>
      <c r="F46" s="186">
        <f t="shared" si="0"/>
        <v>40.781110240329859</v>
      </c>
      <c r="G46" s="188">
        <v>12829.289190486827</v>
      </c>
      <c r="H46" s="240">
        <v>308.16697008911802</v>
      </c>
      <c r="I46" s="188">
        <f t="shared" si="1"/>
        <v>13137.456160575945</v>
      </c>
      <c r="J46" s="186">
        <f t="shared" si="2"/>
        <v>30.321023502132995</v>
      </c>
      <c r="K46" s="187">
        <v>230627.52142815161</v>
      </c>
      <c r="L46" s="187">
        <v>23071.963996892013</v>
      </c>
      <c r="M46" s="188">
        <f t="shared" si="3"/>
        <v>253699.48542504362</v>
      </c>
      <c r="N46" s="186">
        <f t="shared" si="4"/>
        <v>17.976640638763254</v>
      </c>
      <c r="O46" s="186">
        <f t="shared" si="4"/>
        <v>74.868387063739803</v>
      </c>
      <c r="P46" s="186">
        <f t="shared" si="5"/>
        <v>19.31115752731246</v>
      </c>
      <c r="Q46" s="186">
        <v>22.164398193359375</v>
      </c>
      <c r="R46" s="188">
        <v>816.45806884765625</v>
      </c>
      <c r="S46" s="188">
        <v>1000</v>
      </c>
      <c r="T46" s="189">
        <v>13192373.242102269</v>
      </c>
    </row>
    <row r="47" spans="1:20" s="190" customFormat="1" ht="18" customHeight="1" x14ac:dyDescent="0.2">
      <c r="A47" s="223" t="s">
        <v>59</v>
      </c>
      <c r="B47" s="223" t="s">
        <v>22</v>
      </c>
      <c r="C47" s="223" t="s">
        <v>82</v>
      </c>
      <c r="D47" s="188">
        <f>VLOOKUP($C47,'Fig 3.2.2'!$C:$T,3,0)</f>
        <v>243958.83943324574</v>
      </c>
      <c r="E47" s="188">
        <v>90304.698733145939</v>
      </c>
      <c r="F47" s="186">
        <f t="shared" si="0"/>
        <v>37.01636675389085</v>
      </c>
      <c r="G47" s="188">
        <v>22454.762166406654</v>
      </c>
      <c r="H47" s="240">
        <v>2439.2878105406467</v>
      </c>
      <c r="I47" s="188">
        <f t="shared" si="1"/>
        <v>24894.049976947299</v>
      </c>
      <c r="J47" s="186">
        <f t="shared" si="2"/>
        <v>27.566727231448091</v>
      </c>
      <c r="K47" s="187">
        <v>386028.83629711159</v>
      </c>
      <c r="L47" s="187">
        <v>189748.66864833707</v>
      </c>
      <c r="M47" s="188">
        <f t="shared" si="3"/>
        <v>575777.5049454486</v>
      </c>
      <c r="N47" s="186">
        <f t="shared" si="4"/>
        <v>17.191401691825902</v>
      </c>
      <c r="O47" s="186">
        <f t="shared" si="4"/>
        <v>77.788552801516659</v>
      </c>
      <c r="P47" s="186">
        <f t="shared" si="5"/>
        <v>23.129121435790374</v>
      </c>
      <c r="Q47" s="186">
        <v>44.302524566650391</v>
      </c>
      <c r="R47" s="188">
        <v>823.00555419921875</v>
      </c>
      <c r="S47" s="188">
        <v>800</v>
      </c>
      <c r="T47" s="189">
        <v>29940430.257163327</v>
      </c>
    </row>
    <row r="48" spans="1:20" s="190" customFormat="1" ht="18" customHeight="1" x14ac:dyDescent="0.2">
      <c r="A48" s="223" t="s">
        <v>59</v>
      </c>
      <c r="B48" s="223" t="s">
        <v>22</v>
      </c>
      <c r="C48" s="223" t="s">
        <v>83</v>
      </c>
      <c r="D48" s="188">
        <f>VLOOKUP($C48,'Fig 3.2.2'!$C:$T,3,0)</f>
        <v>67510.561913899961</v>
      </c>
      <c r="E48" s="188">
        <v>26708.965927837027</v>
      </c>
      <c r="F48" s="186">
        <f t="shared" si="0"/>
        <v>39.562647933371494</v>
      </c>
      <c r="G48" s="188">
        <v>5265.0139338266927</v>
      </c>
      <c r="H48" s="240">
        <v>1408.302068131426</v>
      </c>
      <c r="I48" s="188">
        <f t="shared" si="1"/>
        <v>6673.3160019581192</v>
      </c>
      <c r="J48" s="186">
        <f t="shared" si="2"/>
        <v>24.985302763080593</v>
      </c>
      <c r="K48" s="187">
        <v>87791.515126328173</v>
      </c>
      <c r="L48" s="187">
        <v>106867.99403346104</v>
      </c>
      <c r="M48" s="188">
        <f t="shared" si="3"/>
        <v>194659.50915978922</v>
      </c>
      <c r="N48" s="186">
        <f t="shared" si="4"/>
        <v>16.674507651781266</v>
      </c>
      <c r="O48" s="186">
        <f t="shared" si="4"/>
        <v>75.884283955683202</v>
      </c>
      <c r="P48" s="186">
        <f t="shared" si="5"/>
        <v>29.169832374590264</v>
      </c>
      <c r="Q48" s="186">
        <v>27.771259307861328</v>
      </c>
      <c r="R48" s="188">
        <v>954.97137451171875</v>
      </c>
      <c r="S48" s="188">
        <v>1000</v>
      </c>
      <c r="T48" s="189">
        <v>10122294.476309039</v>
      </c>
    </row>
    <row r="49" spans="1:20" s="190" customFormat="1" ht="18" customHeight="1" x14ac:dyDescent="0.2">
      <c r="A49" s="223" t="s">
        <v>59</v>
      </c>
      <c r="B49" s="223" t="s">
        <v>22</v>
      </c>
      <c r="C49" s="223" t="s">
        <v>84</v>
      </c>
      <c r="D49" s="188">
        <f>VLOOKUP($C49,'Fig 3.2.2'!$C:$T,3,0)</f>
        <v>45292.955808897947</v>
      </c>
      <c r="E49" s="188">
        <v>22675.901877950233</v>
      </c>
      <c r="F49" s="186">
        <f t="shared" si="0"/>
        <v>50.06496368580008</v>
      </c>
      <c r="G49" s="188">
        <v>4118.3349320263933</v>
      </c>
      <c r="H49" s="240">
        <v>82.464248766082505</v>
      </c>
      <c r="I49" s="188">
        <f t="shared" si="1"/>
        <v>4200.7991807924755</v>
      </c>
      <c r="J49" s="186">
        <f t="shared" si="2"/>
        <v>18.525389655514786</v>
      </c>
      <c r="K49" s="187">
        <v>54441.729768908037</v>
      </c>
      <c r="L49" s="187">
        <v>5772.4974136257761</v>
      </c>
      <c r="M49" s="188">
        <f t="shared" si="3"/>
        <v>60214.22718253381</v>
      </c>
      <c r="N49" s="186">
        <f t="shared" si="4"/>
        <v>13.219354585645716</v>
      </c>
      <c r="O49" s="186">
        <f t="shared" si="4"/>
        <v>70.000000000000014</v>
      </c>
      <c r="P49" s="186">
        <f t="shared" si="5"/>
        <v>14.333993269150865</v>
      </c>
      <c r="Q49" s="186">
        <v>28.83259391784668</v>
      </c>
      <c r="R49" s="188">
        <v>985.37646484375</v>
      </c>
      <c r="S49" s="188">
        <v>1000</v>
      </c>
      <c r="T49" s="189">
        <v>3131139.813491758</v>
      </c>
    </row>
    <row r="50" spans="1:20" s="190" customFormat="1" ht="18" customHeight="1" x14ac:dyDescent="0.2">
      <c r="A50" s="223" t="s">
        <v>59</v>
      </c>
      <c r="B50" s="223" t="s">
        <v>22</v>
      </c>
      <c r="C50" s="223" t="s">
        <v>85</v>
      </c>
      <c r="D50" s="188">
        <f>VLOOKUP($C50,'Fig 3.2.2'!$C:$T,3,0)</f>
        <v>46509.766927807039</v>
      </c>
      <c r="E50" s="188">
        <v>22679.623890661132</v>
      </c>
      <c r="F50" s="186">
        <f t="shared" si="0"/>
        <v>48.763142429556119</v>
      </c>
      <c r="G50" s="188">
        <v>5195.0968904511965</v>
      </c>
      <c r="H50" s="240">
        <v>163.00035613850997</v>
      </c>
      <c r="I50" s="188">
        <f t="shared" si="1"/>
        <v>5358.0972465897066</v>
      </c>
      <c r="J50" s="186">
        <f t="shared" si="2"/>
        <v>23.625159184390306</v>
      </c>
      <c r="K50" s="187">
        <v>79410.221364428216</v>
      </c>
      <c r="L50" s="187">
        <v>11410.024929695695</v>
      </c>
      <c r="M50" s="188">
        <f t="shared" si="3"/>
        <v>90820.246294123906</v>
      </c>
      <c r="N50" s="186">
        <f t="shared" si="4"/>
        <v>15.285609304108936</v>
      </c>
      <c r="O50" s="186">
        <f t="shared" si="4"/>
        <v>69.999999999999986</v>
      </c>
      <c r="P50" s="186">
        <f t="shared" si="5"/>
        <v>16.950092936803021</v>
      </c>
      <c r="Q50" s="186">
        <v>15.088639259338379</v>
      </c>
      <c r="R50" s="188">
        <v>927.27777099609375</v>
      </c>
      <c r="S50" s="188">
        <v>1000</v>
      </c>
      <c r="T50" s="189">
        <v>4722652.8072944432</v>
      </c>
    </row>
    <row r="51" spans="1:20" s="190" customFormat="1" ht="18" customHeight="1" x14ac:dyDescent="0.2">
      <c r="A51" s="223" t="s">
        <v>59</v>
      </c>
      <c r="B51" s="223" t="s">
        <v>23</v>
      </c>
      <c r="C51" s="223" t="s">
        <v>86</v>
      </c>
      <c r="D51" s="188">
        <f>VLOOKUP($C51,'Fig 3.2.2'!$C:$T,3,0)</f>
        <v>41924.012774065013</v>
      </c>
      <c r="E51" s="188">
        <v>21683.509690166909</v>
      </c>
      <c r="F51" s="186">
        <f t="shared" si="0"/>
        <v>51.720978635854095</v>
      </c>
      <c r="G51" s="188">
        <v>4387.5562419992484</v>
      </c>
      <c r="H51" s="240">
        <v>3088.8012898468892</v>
      </c>
      <c r="I51" s="188">
        <f t="shared" si="1"/>
        <v>7476.3575318461371</v>
      </c>
      <c r="J51" s="186">
        <f t="shared" si="2"/>
        <v>34.479462221176007</v>
      </c>
      <c r="K51" s="187">
        <v>83855.793757686901</v>
      </c>
      <c r="L51" s="187">
        <v>225026.35509067509</v>
      </c>
      <c r="M51" s="188">
        <f t="shared" si="3"/>
        <v>308882.14884836198</v>
      </c>
      <c r="N51" s="186">
        <f t="shared" si="4"/>
        <v>19.112186632501579</v>
      </c>
      <c r="O51" s="186">
        <f t="shared" si="4"/>
        <v>72.852324890679384</v>
      </c>
      <c r="P51" s="186">
        <f t="shared" si="5"/>
        <v>41.314523487226765</v>
      </c>
      <c r="Q51" s="186">
        <v>17.414434432983398</v>
      </c>
      <c r="R51" s="188">
        <v>948.28448486328125</v>
      </c>
      <c r="S51" s="188">
        <v>1000</v>
      </c>
      <c r="T51" s="189">
        <v>16061871.740114823</v>
      </c>
    </row>
    <row r="52" spans="1:20" s="190" customFormat="1" ht="18" customHeight="1" x14ac:dyDescent="0.2">
      <c r="A52" s="223" t="s">
        <v>59</v>
      </c>
      <c r="B52" s="223" t="s">
        <v>23</v>
      </c>
      <c r="C52" s="223" t="s">
        <v>87</v>
      </c>
      <c r="D52" s="188">
        <f>VLOOKUP($C52,'Fig 3.2.2'!$C:$T,3,0)</f>
        <v>117419.72713327128</v>
      </c>
      <c r="E52" s="188">
        <v>57094.09122865781</v>
      </c>
      <c r="F52" s="186">
        <f t="shared" si="0"/>
        <v>48.623934514731133</v>
      </c>
      <c r="G52" s="188">
        <v>7094.9676922273757</v>
      </c>
      <c r="H52" s="240">
        <v>8695.6477173574367</v>
      </c>
      <c r="I52" s="188">
        <f t="shared" si="1"/>
        <v>15790.615409584812</v>
      </c>
      <c r="J52" s="186">
        <f t="shared" si="2"/>
        <v>27.65717970068831</v>
      </c>
      <c r="K52" s="187">
        <v>124721.09563629654</v>
      </c>
      <c r="L52" s="187">
        <v>644237.24775211734</v>
      </c>
      <c r="M52" s="188">
        <f t="shared" si="3"/>
        <v>768958.34338841389</v>
      </c>
      <c r="N52" s="186">
        <f t="shared" si="4"/>
        <v>17.578810932843293</v>
      </c>
      <c r="O52" s="186">
        <f t="shared" si="4"/>
        <v>74.087321461534302</v>
      </c>
      <c r="P52" s="186">
        <f t="shared" si="5"/>
        <v>48.697173823995527</v>
      </c>
      <c r="Q52" s="186">
        <v>21.210700988769531</v>
      </c>
      <c r="R52" s="188">
        <v>1000.1863403320313</v>
      </c>
      <c r="S52" s="188">
        <v>1000</v>
      </c>
      <c r="T52" s="189">
        <v>39985833.856197521</v>
      </c>
    </row>
    <row r="53" spans="1:20" s="190" customFormat="1" ht="18" customHeight="1" x14ac:dyDescent="0.2">
      <c r="A53" s="223" t="s">
        <v>59</v>
      </c>
      <c r="B53" s="223" t="s">
        <v>23</v>
      </c>
      <c r="C53" s="223" t="s">
        <v>88</v>
      </c>
      <c r="D53" s="188">
        <f>VLOOKUP($C53,'Fig 3.2.2'!$C:$T,3,0)</f>
        <v>79860.247294118191</v>
      </c>
      <c r="E53" s="188">
        <v>37416.543979404698</v>
      </c>
      <c r="F53" s="186">
        <f t="shared" si="0"/>
        <v>46.852527067193883</v>
      </c>
      <c r="G53" s="188">
        <v>2546.4486141778416</v>
      </c>
      <c r="H53" s="240">
        <v>8014.3668208763047</v>
      </c>
      <c r="I53" s="188">
        <f t="shared" si="1"/>
        <v>10560.815435054146</v>
      </c>
      <c r="J53" s="186">
        <f t="shared" si="2"/>
        <v>28.224989033907484</v>
      </c>
      <c r="K53" s="187">
        <v>56875.038336862395</v>
      </c>
      <c r="L53" s="187">
        <v>594195.73618505674</v>
      </c>
      <c r="M53" s="188">
        <f t="shared" si="3"/>
        <v>651070.77452191908</v>
      </c>
      <c r="N53" s="186">
        <f t="shared" si="4"/>
        <v>22.335042623754394</v>
      </c>
      <c r="O53" s="186">
        <f t="shared" si="4"/>
        <v>74.141320139884286</v>
      </c>
      <c r="P53" s="186">
        <f t="shared" si="5"/>
        <v>61.649668865610757</v>
      </c>
      <c r="Q53" s="186">
        <v>28.641977310180664</v>
      </c>
      <c r="R53" s="188">
        <v>908.77410888671875</v>
      </c>
      <c r="S53" s="188">
        <v>1000</v>
      </c>
      <c r="T53" s="189">
        <v>33855680.275139794</v>
      </c>
    </row>
    <row r="54" spans="1:20" s="190" customFormat="1" ht="18" customHeight="1" x14ac:dyDescent="0.2">
      <c r="A54" s="223" t="s">
        <v>59</v>
      </c>
      <c r="B54" s="223" t="s">
        <v>23</v>
      </c>
      <c r="C54" s="223" t="s">
        <v>89</v>
      </c>
      <c r="D54" s="188">
        <f>VLOOKUP($C54,'Fig 3.2.2'!$C:$T,3,0)</f>
        <v>84966.108277794439</v>
      </c>
      <c r="E54" s="188">
        <v>34172.428605914916</v>
      </c>
      <c r="F54" s="186">
        <f t="shared" si="0"/>
        <v>40.218893507737299</v>
      </c>
      <c r="G54" s="188">
        <v>799.67204492956728</v>
      </c>
      <c r="H54" s="240">
        <v>13629.5599425363</v>
      </c>
      <c r="I54" s="188">
        <f t="shared" si="1"/>
        <v>14429.231987465868</v>
      </c>
      <c r="J54" s="186">
        <f t="shared" si="2"/>
        <v>42.224777623701897</v>
      </c>
      <c r="K54" s="187">
        <v>15329.339790025751</v>
      </c>
      <c r="L54" s="187">
        <v>988864.69612475217</v>
      </c>
      <c r="M54" s="188">
        <f t="shared" si="3"/>
        <v>1004194.0359147779</v>
      </c>
      <c r="N54" s="186">
        <f t="shared" si="4"/>
        <v>19.16953316953316</v>
      </c>
      <c r="O54" s="186">
        <f t="shared" si="4"/>
        <v>72.552943770298725</v>
      </c>
      <c r="P54" s="186">
        <f t="shared" si="5"/>
        <v>69.594420325841568</v>
      </c>
      <c r="Q54" s="186">
        <v>20.386438369750977</v>
      </c>
      <c r="R54" s="188">
        <v>926.9071044921875</v>
      </c>
      <c r="S54" s="188">
        <v>1000</v>
      </c>
      <c r="T54" s="189">
        <v>52218089.867568448</v>
      </c>
    </row>
    <row r="55" spans="1:20" s="190" customFormat="1" ht="18" customHeight="1" x14ac:dyDescent="0.2">
      <c r="A55" s="223" t="s">
        <v>59</v>
      </c>
      <c r="B55" s="223" t="s">
        <v>23</v>
      </c>
      <c r="C55" s="223" t="s">
        <v>90</v>
      </c>
      <c r="D55" s="188">
        <f>VLOOKUP($C55,'Fig 3.2.2'!$C:$T,3,0)</f>
        <v>49898.373682961697</v>
      </c>
      <c r="E55" s="188">
        <v>22645.237733543341</v>
      </c>
      <c r="F55" s="186">
        <f t="shared" si="0"/>
        <v>45.382717034875597</v>
      </c>
      <c r="G55" s="188">
        <v>4557.2842991326543</v>
      </c>
      <c r="H55" s="240">
        <v>3150.7935714398864</v>
      </c>
      <c r="I55" s="188">
        <f t="shared" si="1"/>
        <v>7708.0778705725406</v>
      </c>
      <c r="J55" s="186">
        <f t="shared" si="2"/>
        <v>34.038405607704981</v>
      </c>
      <c r="K55" s="187">
        <v>95662.333942264493</v>
      </c>
      <c r="L55" s="187">
        <v>230676.45829557354</v>
      </c>
      <c r="M55" s="188">
        <f t="shared" si="3"/>
        <v>326338.79223783803</v>
      </c>
      <c r="N55" s="186">
        <f t="shared" si="4"/>
        <v>20.991083211655464</v>
      </c>
      <c r="O55" s="186">
        <f t="shared" si="4"/>
        <v>73.212177524583538</v>
      </c>
      <c r="P55" s="186">
        <f t="shared" si="5"/>
        <v>42.337246420889912</v>
      </c>
      <c r="Q55" s="186">
        <v>23.700384140014648</v>
      </c>
      <c r="R55" s="188">
        <v>872.2392578125</v>
      </c>
      <c r="S55" s="188">
        <v>1000</v>
      </c>
      <c r="T55" s="189">
        <v>16969617.196367577</v>
      </c>
    </row>
    <row r="56" spans="1:20" s="190" customFormat="1" ht="18" customHeight="1" x14ac:dyDescent="0.2">
      <c r="A56" s="223" t="s">
        <v>59</v>
      </c>
      <c r="B56" s="223" t="s">
        <v>23</v>
      </c>
      <c r="C56" s="223" t="s">
        <v>91</v>
      </c>
      <c r="D56" s="188">
        <f>VLOOKUP($C56,'Fig 3.2.2'!$C:$T,3,0)</f>
        <v>58189.293004227686</v>
      </c>
      <c r="E56" s="188">
        <v>27860.547272244297</v>
      </c>
      <c r="F56" s="186">
        <f t="shared" si="0"/>
        <v>47.879164419853183</v>
      </c>
      <c r="G56" s="188">
        <v>2942.5476773220867</v>
      </c>
      <c r="H56" s="240">
        <v>1534.916033082239</v>
      </c>
      <c r="I56" s="188">
        <f t="shared" si="1"/>
        <v>4477.4637104043259</v>
      </c>
      <c r="J56" s="186">
        <f t="shared" si="2"/>
        <v>16.070982621597459</v>
      </c>
      <c r="K56" s="187">
        <v>46125.106734429959</v>
      </c>
      <c r="L56" s="187">
        <v>113678.19244709845</v>
      </c>
      <c r="M56" s="188">
        <f t="shared" si="3"/>
        <v>159803.29918152842</v>
      </c>
      <c r="N56" s="186">
        <f t="shared" si="4"/>
        <v>15.675228336965082</v>
      </c>
      <c r="O56" s="186">
        <f t="shared" si="4"/>
        <v>74.061505643942752</v>
      </c>
      <c r="P56" s="186">
        <f t="shared" si="5"/>
        <v>35.690585009140761</v>
      </c>
      <c r="Q56" s="186">
        <v>13.030489921569824</v>
      </c>
      <c r="R56" s="188">
        <v>973.22967529296875</v>
      </c>
      <c r="S56" s="188">
        <v>1000</v>
      </c>
      <c r="T56" s="189">
        <v>8309771.5574394781</v>
      </c>
    </row>
    <row r="57" spans="1:20" s="190" customFormat="1" ht="18" customHeight="1" x14ac:dyDescent="0.2">
      <c r="A57" s="223" t="s">
        <v>59</v>
      </c>
      <c r="B57" s="223" t="s">
        <v>23</v>
      </c>
      <c r="C57" s="223" t="s">
        <v>92</v>
      </c>
      <c r="D57" s="188">
        <f>VLOOKUP($C57,'Fig 3.2.2'!$C:$T,3,0)</f>
        <v>69053.634663083649</v>
      </c>
      <c r="E57" s="188">
        <v>28088.084057443361</v>
      </c>
      <c r="F57" s="186">
        <f t="shared" si="0"/>
        <v>40.675750370688831</v>
      </c>
      <c r="G57" s="188">
        <v>6351.1871006703714</v>
      </c>
      <c r="H57" s="240">
        <v>5216.6944424305466</v>
      </c>
      <c r="I57" s="188">
        <f t="shared" si="1"/>
        <v>11567.881543100917</v>
      </c>
      <c r="J57" s="186">
        <f t="shared" si="2"/>
        <v>41.184302636816625</v>
      </c>
      <c r="K57" s="187">
        <v>83760.778232241646</v>
      </c>
      <c r="L57" s="187">
        <v>373788.83846509509</v>
      </c>
      <c r="M57" s="188">
        <f t="shared" si="3"/>
        <v>457549.61669733672</v>
      </c>
      <c r="N57" s="186">
        <f t="shared" si="4"/>
        <v>13.188208267931619</v>
      </c>
      <c r="O57" s="186">
        <f t="shared" si="4"/>
        <v>71.652430977142018</v>
      </c>
      <c r="P57" s="186">
        <f t="shared" si="5"/>
        <v>39.553449349610538</v>
      </c>
      <c r="Q57" s="186">
        <v>14.795677185058594</v>
      </c>
      <c r="R57" s="188">
        <v>920.23529052734375</v>
      </c>
      <c r="S57" s="188">
        <v>1000</v>
      </c>
      <c r="T57" s="189">
        <v>23792580.068261508</v>
      </c>
    </row>
    <row r="58" spans="1:20" s="190" customFormat="1" ht="18" customHeight="1" x14ac:dyDescent="0.2">
      <c r="A58" s="223" t="s">
        <v>59</v>
      </c>
      <c r="B58" s="223" t="s">
        <v>23</v>
      </c>
      <c r="C58" s="223" t="s">
        <v>93</v>
      </c>
      <c r="D58" s="188">
        <f>VLOOKUP($C58,'Fig 3.2.2'!$C:$T,3,0)</f>
        <v>48793.68333333332</v>
      </c>
      <c r="E58" s="188">
        <v>21323.616666666672</v>
      </c>
      <c r="F58" s="186">
        <f t="shared" si="0"/>
        <v>43.701592521709628</v>
      </c>
      <c r="G58" s="188">
        <v>8016.1166666666668</v>
      </c>
      <c r="H58" s="240">
        <v>1898.283333333331</v>
      </c>
      <c r="I58" s="188">
        <f t="shared" si="1"/>
        <v>9914.3999999999978</v>
      </c>
      <c r="J58" s="186">
        <f t="shared" si="2"/>
        <v>46.494926986275757</v>
      </c>
      <c r="K58" s="187">
        <v>278889.65000000002</v>
      </c>
      <c r="L58" s="187">
        <v>134891.08333333317</v>
      </c>
      <c r="M58" s="188">
        <f t="shared" si="3"/>
        <v>413780.73333333316</v>
      </c>
      <c r="N58" s="186">
        <f t="shared" si="4"/>
        <v>34.791116646256398</v>
      </c>
      <c r="O58" s="186">
        <f t="shared" si="4"/>
        <v>71.059509908074844</v>
      </c>
      <c r="P58" s="186">
        <f t="shared" si="5"/>
        <v>41.735327738777258</v>
      </c>
      <c r="Q58" s="186">
        <v>56.35638427734375</v>
      </c>
      <c r="R58" s="188">
        <v>825.83917236328125</v>
      </c>
      <c r="S58" s="188">
        <v>1000</v>
      </c>
      <c r="T58" s="189">
        <v>21516598.133333325</v>
      </c>
    </row>
    <row r="59" spans="1:20" s="190" customFormat="1" ht="18" customHeight="1" x14ac:dyDescent="0.2">
      <c r="A59" s="223" t="s">
        <v>59</v>
      </c>
      <c r="B59" s="223" t="s">
        <v>23</v>
      </c>
      <c r="C59" s="223" t="s">
        <v>94</v>
      </c>
      <c r="D59" s="188">
        <f>VLOOKUP($C59,'Fig 3.2.2'!$C:$T,3,0)</f>
        <v>60733.86736320077</v>
      </c>
      <c r="E59" s="188">
        <v>27438.58592071987</v>
      </c>
      <c r="F59" s="186">
        <f t="shared" si="0"/>
        <v>45.178394052582874</v>
      </c>
      <c r="G59" s="188">
        <v>2441.6251703586518</v>
      </c>
      <c r="H59" s="240">
        <v>5436.8396014317605</v>
      </c>
      <c r="I59" s="188">
        <f t="shared" si="1"/>
        <v>7878.4647717904118</v>
      </c>
      <c r="J59" s="186">
        <f t="shared" si="2"/>
        <v>28.713085997048772</v>
      </c>
      <c r="K59" s="187">
        <v>47648.384029998109</v>
      </c>
      <c r="L59" s="187">
        <v>386094.53597405006</v>
      </c>
      <c r="M59" s="188">
        <f t="shared" si="3"/>
        <v>433742.92000404815</v>
      </c>
      <c r="N59" s="186">
        <f t="shared" si="4"/>
        <v>19.51502819042409</v>
      </c>
      <c r="O59" s="186">
        <f t="shared" si="4"/>
        <v>71.014516571791873</v>
      </c>
      <c r="P59" s="186">
        <f t="shared" si="5"/>
        <v>55.054243760422167</v>
      </c>
      <c r="Q59" s="186">
        <v>13.296481132507324</v>
      </c>
      <c r="R59" s="188">
        <v>973.08251953125</v>
      </c>
      <c r="S59" s="188">
        <v>1000</v>
      </c>
      <c r="T59" s="189">
        <v>22554631.840210505</v>
      </c>
    </row>
    <row r="60" spans="1:20" s="190" customFormat="1" ht="18" customHeight="1" x14ac:dyDescent="0.2">
      <c r="A60" s="223" t="s">
        <v>24</v>
      </c>
      <c r="B60" s="223" t="s">
        <v>24</v>
      </c>
      <c r="C60" s="223" t="s">
        <v>95</v>
      </c>
      <c r="D60" s="188">
        <f>VLOOKUP($C60,'Fig 3.2.2'!$C:$T,3,0)</f>
        <v>717671.63791643851</v>
      </c>
      <c r="E60" s="188">
        <v>329961.79608910548</v>
      </c>
      <c r="F60" s="186">
        <f t="shared" si="0"/>
        <v>45.976708379762435</v>
      </c>
      <c r="G60" s="188">
        <v>37607.045192348553</v>
      </c>
      <c r="H60" s="240">
        <v>281.95196565881167</v>
      </c>
      <c r="I60" s="188">
        <f t="shared" si="1"/>
        <v>37888.997158007362</v>
      </c>
      <c r="J60" s="186">
        <f t="shared" si="2"/>
        <v>11.482843652534706</v>
      </c>
      <c r="K60" s="187">
        <v>453096.85345181415</v>
      </c>
      <c r="L60" s="187">
        <v>19827.593264740644</v>
      </c>
      <c r="M60" s="188">
        <f t="shared" si="3"/>
        <v>472924.44671655481</v>
      </c>
      <c r="N60" s="186">
        <f t="shared" si="4"/>
        <v>12.048190734857315</v>
      </c>
      <c r="O60" s="186">
        <f t="shared" si="4"/>
        <v>70.322592780693327</v>
      </c>
      <c r="P60" s="186">
        <f t="shared" si="5"/>
        <v>12.481841225417817</v>
      </c>
      <c r="Q60" s="186">
        <v>1.9041929244995117</v>
      </c>
      <c r="R60" s="188">
        <v>957.663818359375</v>
      </c>
      <c r="S60" s="188">
        <v>1000</v>
      </c>
      <c r="T60" s="189">
        <v>24592071.229260851</v>
      </c>
    </row>
    <row r="61" spans="1:20" s="190" customFormat="1" ht="18" customHeight="1" x14ac:dyDescent="0.2">
      <c r="A61" s="223" t="s">
        <v>24</v>
      </c>
      <c r="B61" s="223" t="s">
        <v>24</v>
      </c>
      <c r="C61" s="223" t="s">
        <v>96</v>
      </c>
      <c r="D61" s="188">
        <f>VLOOKUP($C61,'Fig 3.2.2'!$C:$T,3,0)</f>
        <v>69385.876879034709</v>
      </c>
      <c r="E61" s="188">
        <v>31607.82055687701</v>
      </c>
      <c r="F61" s="186">
        <f t="shared" si="0"/>
        <v>45.553680343308415</v>
      </c>
      <c r="G61" s="188">
        <v>8563.1895343724154</v>
      </c>
      <c r="H61" s="240">
        <v>29.897279837873668</v>
      </c>
      <c r="I61" s="188">
        <f t="shared" si="1"/>
        <v>8593.08681421029</v>
      </c>
      <c r="J61" s="186">
        <f t="shared" si="2"/>
        <v>27.18658440479113</v>
      </c>
      <c r="K61" s="187">
        <v>67643.997722573025</v>
      </c>
      <c r="L61" s="187">
        <v>2092.8095886511564</v>
      </c>
      <c r="M61" s="188">
        <f t="shared" si="3"/>
        <v>69736.807311224184</v>
      </c>
      <c r="N61" s="186">
        <f t="shared" si="4"/>
        <v>7.8993927964634922</v>
      </c>
      <c r="O61" s="186">
        <f t="shared" si="4"/>
        <v>69.999999999999986</v>
      </c>
      <c r="P61" s="186">
        <f t="shared" si="5"/>
        <v>8.1154547625308773</v>
      </c>
      <c r="Q61" s="186">
        <v>6.6312894821166992</v>
      </c>
      <c r="R61" s="188">
        <v>917.99151611328125</v>
      </c>
      <c r="S61" s="188">
        <v>1000</v>
      </c>
      <c r="T61" s="189">
        <v>3626313.9801836577</v>
      </c>
    </row>
    <row r="62" spans="1:20" s="190" customFormat="1" ht="18" customHeight="1" x14ac:dyDescent="0.2">
      <c r="A62" s="223" t="s">
        <v>24</v>
      </c>
      <c r="B62" s="223" t="s">
        <v>24</v>
      </c>
      <c r="C62" s="223" t="s">
        <v>97</v>
      </c>
      <c r="D62" s="188">
        <f>VLOOKUP($C62,'Fig 3.2.2'!$C:$T,3,0)</f>
        <v>157291.37364728804</v>
      </c>
      <c r="E62" s="188">
        <v>64852.841399944293</v>
      </c>
      <c r="F62" s="186">
        <f t="shared" si="0"/>
        <v>41.231022335255993</v>
      </c>
      <c r="G62" s="188">
        <v>26226.793034665854</v>
      </c>
      <c r="H62" s="240">
        <v>331.8291452677916</v>
      </c>
      <c r="I62" s="188">
        <f t="shared" si="1"/>
        <v>26558.622179933645</v>
      </c>
      <c r="J62" s="186">
        <f t="shared" si="2"/>
        <v>40.952133486562175</v>
      </c>
      <c r="K62" s="187">
        <v>360326.83358744992</v>
      </c>
      <c r="L62" s="187">
        <v>23786.722762289075</v>
      </c>
      <c r="M62" s="188">
        <f t="shared" si="3"/>
        <v>384113.55634973897</v>
      </c>
      <c r="N62" s="186">
        <f t="shared" si="4"/>
        <v>13.738882718568748</v>
      </c>
      <c r="O62" s="186">
        <f t="shared" si="4"/>
        <v>71.68364533830443</v>
      </c>
      <c r="P62" s="186">
        <f t="shared" si="5"/>
        <v>14.462857061913242</v>
      </c>
      <c r="Q62" s="186">
        <v>16.525753021240234</v>
      </c>
      <c r="R62" s="188">
        <v>860.49090576171875</v>
      </c>
      <c r="S62" s="188">
        <v>1000</v>
      </c>
      <c r="T62" s="189">
        <v>19973904.930186428</v>
      </c>
    </row>
    <row r="63" spans="1:20" s="190" customFormat="1" ht="18" customHeight="1" x14ac:dyDescent="0.2">
      <c r="A63" s="223" t="s">
        <v>24</v>
      </c>
      <c r="B63" s="223" t="s">
        <v>24</v>
      </c>
      <c r="C63" s="223" t="s">
        <v>98</v>
      </c>
      <c r="D63" s="188">
        <f>VLOOKUP($C63,'Fig 3.2.2'!$C:$T,3,0)</f>
        <v>62483.689528592877</v>
      </c>
      <c r="E63" s="188">
        <v>18942.231259659617</v>
      </c>
      <c r="F63" s="186">
        <f t="shared" si="0"/>
        <v>30.315481372129199</v>
      </c>
      <c r="G63" s="188">
        <v>4191.9837712519702</v>
      </c>
      <c r="H63" s="240">
        <v>54.649536321483758</v>
      </c>
      <c r="I63" s="188">
        <f t="shared" si="1"/>
        <v>4246.6333075734537</v>
      </c>
      <c r="J63" s="186">
        <f t="shared" si="2"/>
        <v>22.418865282345642</v>
      </c>
      <c r="K63" s="187">
        <v>47968.418566461136</v>
      </c>
      <c r="L63" s="187">
        <v>3825.4675425038636</v>
      </c>
      <c r="M63" s="188">
        <f t="shared" si="3"/>
        <v>51793.886108965002</v>
      </c>
      <c r="N63" s="186">
        <f t="shared" si="4"/>
        <v>11.442892240046763</v>
      </c>
      <c r="O63" s="186">
        <f t="shared" si="4"/>
        <v>70.000000000000014</v>
      </c>
      <c r="P63" s="186">
        <f t="shared" si="5"/>
        <v>12.19645831360002</v>
      </c>
      <c r="Q63" s="186">
        <v>23.777240753173828</v>
      </c>
      <c r="R63" s="188">
        <v>960.20147705078125</v>
      </c>
      <c r="S63" s="188">
        <v>1000</v>
      </c>
      <c r="T63" s="189">
        <v>2693282.0776661802</v>
      </c>
    </row>
    <row r="64" spans="1:20" s="190" customFormat="1" ht="18" customHeight="1" x14ac:dyDescent="0.2">
      <c r="A64" s="223" t="s">
        <v>24</v>
      </c>
      <c r="B64" s="223" t="s">
        <v>24</v>
      </c>
      <c r="C64" s="223" t="s">
        <v>99</v>
      </c>
      <c r="D64" s="188">
        <f>VLOOKUP($C64,'Fig 3.2.2'!$C:$T,3,0)</f>
        <v>490107.9839178152</v>
      </c>
      <c r="E64" s="188">
        <v>204709.80504136023</v>
      </c>
      <c r="F64" s="186">
        <f t="shared" si="0"/>
        <v>41.768306528074731</v>
      </c>
      <c r="G64" s="188">
        <v>36364.826203927892</v>
      </c>
      <c r="H64" s="240">
        <v>308.1525253255262</v>
      </c>
      <c r="I64" s="188">
        <f t="shared" si="1"/>
        <v>36672.978729253417</v>
      </c>
      <c r="J64" s="186">
        <f t="shared" si="2"/>
        <v>17.91461758358076</v>
      </c>
      <c r="K64" s="187">
        <v>282029.5036722201</v>
      </c>
      <c r="L64" s="187">
        <v>21570.676772786825</v>
      </c>
      <c r="M64" s="188">
        <f t="shared" si="3"/>
        <v>303600.18044500693</v>
      </c>
      <c r="N64" s="186">
        <f t="shared" si="4"/>
        <v>7.7555575844263789</v>
      </c>
      <c r="O64" s="186">
        <f t="shared" si="4"/>
        <v>69.999999999999972</v>
      </c>
      <c r="P64" s="186">
        <f t="shared" si="5"/>
        <v>8.2785797872161986</v>
      </c>
      <c r="Q64" s="186">
        <v>10.177948951721191</v>
      </c>
      <c r="R64" s="188">
        <v>907.73651123046875</v>
      </c>
      <c r="S64" s="188">
        <v>1000</v>
      </c>
      <c r="T64" s="189">
        <v>15787209.383140361</v>
      </c>
    </row>
    <row r="65" spans="1:20" s="190" customFormat="1" ht="18" customHeight="1" x14ac:dyDescent="0.2">
      <c r="A65" s="223" t="s">
        <v>24</v>
      </c>
      <c r="B65" s="223" t="s">
        <v>24</v>
      </c>
      <c r="C65" s="223" t="s">
        <v>100</v>
      </c>
      <c r="D65" s="188">
        <f>VLOOKUP($C65,'Fig 3.2.2'!$C:$T,3,0)</f>
        <v>677135.43005952192</v>
      </c>
      <c r="E65" s="188">
        <v>276835.52793778776</v>
      </c>
      <c r="F65" s="186">
        <f t="shared" si="0"/>
        <v>40.883332291954247</v>
      </c>
      <c r="G65" s="188">
        <v>157009.75216013956</v>
      </c>
      <c r="H65" s="240">
        <v>5708.6711789554529</v>
      </c>
      <c r="I65" s="188">
        <f t="shared" si="1"/>
        <v>162718.423339095</v>
      </c>
      <c r="J65" s="186">
        <f t="shared" si="2"/>
        <v>58.778013267019006</v>
      </c>
      <c r="K65" s="187">
        <v>1507878.5816100223</v>
      </c>
      <c r="L65" s="187">
        <v>492404.41100230388</v>
      </c>
      <c r="M65" s="188">
        <f t="shared" si="3"/>
        <v>2000282.9926123263</v>
      </c>
      <c r="N65" s="186">
        <f t="shared" si="4"/>
        <v>9.6037256340108481</v>
      </c>
      <c r="O65" s="186">
        <f t="shared" si="4"/>
        <v>86.255521743398404</v>
      </c>
      <c r="P65" s="186">
        <f t="shared" si="5"/>
        <v>12.292910363590863</v>
      </c>
      <c r="Q65" s="186">
        <v>32.423801422119141</v>
      </c>
      <c r="R65" s="188">
        <v>951.50811767578125</v>
      </c>
      <c r="S65" s="188">
        <v>1000</v>
      </c>
      <c r="T65" s="189">
        <v>104014715.61584097</v>
      </c>
    </row>
    <row r="66" spans="1:20" s="190" customFormat="1" ht="18" customHeight="1" x14ac:dyDescent="0.2">
      <c r="A66" s="223" t="s">
        <v>24</v>
      </c>
      <c r="B66" s="223" t="s">
        <v>24</v>
      </c>
      <c r="C66" s="223" t="s">
        <v>101</v>
      </c>
      <c r="D66" s="188">
        <f>VLOOKUP($C66,'Fig 3.2.2'!$C:$T,3,0)</f>
        <v>144062.62235105163</v>
      </c>
      <c r="E66" s="188">
        <v>55147.625517114429</v>
      </c>
      <c r="F66" s="186">
        <f t="shared" si="0"/>
        <v>38.280314919390236</v>
      </c>
      <c r="G66" s="188">
        <v>17406.721760600249</v>
      </c>
      <c r="H66" s="240">
        <v>61.063521324605986</v>
      </c>
      <c r="I66" s="188">
        <f t="shared" si="1"/>
        <v>17467.785281924855</v>
      </c>
      <c r="J66" s="186">
        <f t="shared" si="2"/>
        <v>31.674591821734786</v>
      </c>
      <c r="K66" s="187">
        <v>158163.00291819798</v>
      </c>
      <c r="L66" s="187">
        <v>4274.4464927224208</v>
      </c>
      <c r="M66" s="188">
        <f t="shared" si="3"/>
        <v>162437.44941092041</v>
      </c>
      <c r="N66" s="186">
        <f t="shared" si="4"/>
        <v>9.0863176359948845</v>
      </c>
      <c r="O66" s="186">
        <f t="shared" si="4"/>
        <v>70.000000000000028</v>
      </c>
      <c r="P66" s="186">
        <f t="shared" si="5"/>
        <v>9.2992584228182533</v>
      </c>
      <c r="Q66" s="186">
        <v>10.12384033203125</v>
      </c>
      <c r="R66" s="188">
        <v>824.91156005859375</v>
      </c>
      <c r="S66" s="188">
        <v>1000</v>
      </c>
      <c r="T66" s="189">
        <v>8446747.3693678621</v>
      </c>
    </row>
    <row r="67" spans="1:20" s="190" customFormat="1" ht="18" customHeight="1" x14ac:dyDescent="0.2">
      <c r="A67" s="223" t="s">
        <v>24</v>
      </c>
      <c r="B67" s="223" t="s">
        <v>24</v>
      </c>
      <c r="C67" s="223" t="s">
        <v>102</v>
      </c>
      <c r="D67" s="188">
        <f>VLOOKUP($C67,'Fig 3.2.2'!$C:$T,3,0)</f>
        <v>79916.856519132431</v>
      </c>
      <c r="E67" s="188">
        <v>31892.459496333417</v>
      </c>
      <c r="F67" s="186">
        <f t="shared" si="0"/>
        <v>39.907049508007397</v>
      </c>
      <c r="G67" s="188">
        <v>13327.470419665304</v>
      </c>
      <c r="H67" s="240">
        <v>17.456932029862386</v>
      </c>
      <c r="I67" s="188">
        <f t="shared" si="1"/>
        <v>13344.927351695165</v>
      </c>
      <c r="J67" s="186">
        <f t="shared" si="2"/>
        <v>41.843519008715504</v>
      </c>
      <c r="K67" s="187">
        <v>185600.9197295841</v>
      </c>
      <c r="L67" s="187">
        <v>1221.9852420903669</v>
      </c>
      <c r="M67" s="188">
        <f t="shared" si="3"/>
        <v>186822.90497167446</v>
      </c>
      <c r="N67" s="186">
        <f t="shared" si="4"/>
        <v>13.92619258458239</v>
      </c>
      <c r="O67" s="186">
        <f t="shared" si="4"/>
        <v>69.999999999999986</v>
      </c>
      <c r="P67" s="186">
        <f t="shared" si="5"/>
        <v>13.999544549633155</v>
      </c>
      <c r="Q67" s="186">
        <v>28.647977828979492</v>
      </c>
      <c r="R67" s="188">
        <v>944.108154296875</v>
      </c>
      <c r="S67" s="188">
        <v>1000</v>
      </c>
      <c r="T67" s="189">
        <v>9714791.0585270729</v>
      </c>
    </row>
    <row r="68" spans="1:20" s="190" customFormat="1" ht="18" customHeight="1" x14ac:dyDescent="0.2">
      <c r="A68" s="223" t="s">
        <v>24</v>
      </c>
      <c r="B68" s="223" t="s">
        <v>24</v>
      </c>
      <c r="C68" s="223" t="s">
        <v>103</v>
      </c>
      <c r="D68" s="188">
        <f>VLOOKUP($C68,'Fig 3.2.2'!$C:$T,3,0)</f>
        <v>16939.354132714827</v>
      </c>
      <c r="E68" s="188">
        <v>5760.252070001171</v>
      </c>
      <c r="F68" s="186">
        <f t="shared" si="0"/>
        <v>34.00514579759831</v>
      </c>
      <c r="G68" s="188">
        <v>1598.052276671179</v>
      </c>
      <c r="H68" s="240">
        <v>0</v>
      </c>
      <c r="I68" s="188">
        <f t="shared" si="1"/>
        <v>1598.052276671179</v>
      </c>
      <c r="J68" s="186">
        <f t="shared" si="2"/>
        <v>27.742749054224188</v>
      </c>
      <c r="K68" s="187">
        <v>18869.728644193521</v>
      </c>
      <c r="L68" s="187">
        <v>0</v>
      </c>
      <c r="M68" s="188">
        <f t="shared" si="3"/>
        <v>18869.728644193521</v>
      </c>
      <c r="N68" s="186">
        <f t="shared" si="4"/>
        <v>11.807954545454601</v>
      </c>
      <c r="O68" s="186" t="str">
        <f t="shared" si="4"/>
        <v/>
      </c>
      <c r="P68" s="186">
        <f t="shared" si="5"/>
        <v>11.807954545454601</v>
      </c>
      <c r="Q68" s="186">
        <v>1.3473198413848877</v>
      </c>
      <c r="R68" s="188">
        <v>928.5714111328125</v>
      </c>
      <c r="S68" s="188">
        <v>1000</v>
      </c>
      <c r="T68" s="189">
        <v>981225.88949806313</v>
      </c>
    </row>
    <row r="69" spans="1:20" s="190" customFormat="1" ht="18" customHeight="1" x14ac:dyDescent="0.2">
      <c r="A69" s="223" t="s">
        <v>46</v>
      </c>
      <c r="B69" s="223" t="s">
        <v>25</v>
      </c>
      <c r="C69" s="223" t="s">
        <v>104</v>
      </c>
      <c r="D69" s="188">
        <f>VLOOKUP($C69,'Fig 3.2.2'!$C:$T,3,0)</f>
        <v>25176.155040962396</v>
      </c>
      <c r="E69" s="188">
        <v>16165.115808947228</v>
      </c>
      <c r="F69" s="186">
        <f t="shared" ref="F69:F132" si="6">E69/D69*100</f>
        <v>64.208040436063712</v>
      </c>
      <c r="G69" s="188">
        <v>1326.3998168698711</v>
      </c>
      <c r="H69" s="240">
        <v>941.25101519593863</v>
      </c>
      <c r="I69" s="188">
        <f t="shared" ref="I69:I132" si="7">SUM(G69:H69)</f>
        <v>2267.6508320658095</v>
      </c>
      <c r="J69" s="186">
        <f t="shared" ref="J69:J132" si="8">I69/E69*100</f>
        <v>14.02805187953363</v>
      </c>
      <c r="K69" s="187">
        <v>22320.764546300466</v>
      </c>
      <c r="L69" s="187">
        <v>74146.761895717631</v>
      </c>
      <c r="M69" s="188">
        <f t="shared" si="3"/>
        <v>96467.526442018105</v>
      </c>
      <c r="N69" s="186">
        <f t="shared" si="4"/>
        <v>16.828081746101663</v>
      </c>
      <c r="O69" s="186">
        <f t="shared" si="4"/>
        <v>78.774695271146797</v>
      </c>
      <c r="P69" s="186">
        <f t="shared" si="5"/>
        <v>42.540732055356628</v>
      </c>
      <c r="Q69" s="186">
        <v>37.247791290283203</v>
      </c>
      <c r="R69" s="188">
        <v>851.36834716796875</v>
      </c>
      <c r="S69" s="188">
        <v>800</v>
      </c>
      <c r="T69" s="189">
        <v>5016311.3749849414</v>
      </c>
    </row>
    <row r="70" spans="1:20" s="190" customFormat="1" ht="18" customHeight="1" x14ac:dyDescent="0.2">
      <c r="A70" s="223" t="s">
        <v>46</v>
      </c>
      <c r="B70" s="223" t="s">
        <v>25</v>
      </c>
      <c r="C70" s="223" t="s">
        <v>105</v>
      </c>
      <c r="D70" s="188">
        <f>VLOOKUP($C70,'Fig 3.2.2'!$C:$T,3,0)</f>
        <v>53232.510669230905</v>
      </c>
      <c r="E70" s="188">
        <v>29611.959225443694</v>
      </c>
      <c r="F70" s="186">
        <f t="shared" si="6"/>
        <v>55.627583319228634</v>
      </c>
      <c r="G70" s="188">
        <v>5835.7915988165687</v>
      </c>
      <c r="H70" s="240">
        <v>1582.5547144970417</v>
      </c>
      <c r="I70" s="188">
        <f t="shared" si="7"/>
        <v>7418.3463133136102</v>
      </c>
      <c r="J70" s="186">
        <f t="shared" si="8"/>
        <v>25.051859138518235</v>
      </c>
      <c r="K70" s="187">
        <v>116561.16161094671</v>
      </c>
      <c r="L70" s="187">
        <v>115238.09878402372</v>
      </c>
      <c r="M70" s="188">
        <f t="shared" ref="M70:M133" si="9">SUM(K70:L70)</f>
        <v>231799.26039497042</v>
      </c>
      <c r="N70" s="186">
        <f t="shared" ref="N70:O133" si="10">IFERROR(K70/G70,"")</f>
        <v>19.973496249349271</v>
      </c>
      <c r="O70" s="186">
        <f t="shared" si="10"/>
        <v>72.817765937810265</v>
      </c>
      <c r="P70" s="186">
        <f t="shared" ref="P70:P133" si="11">M70/I70</f>
        <v>31.246756433972795</v>
      </c>
      <c r="Q70" s="186">
        <v>27.566852569580078</v>
      </c>
      <c r="R70" s="188">
        <v>879.5435791015625</v>
      </c>
      <c r="S70" s="188">
        <v>1000</v>
      </c>
      <c r="T70" s="189">
        <v>12053561.540538462</v>
      </c>
    </row>
    <row r="71" spans="1:20" s="190" customFormat="1" ht="18" customHeight="1" x14ac:dyDescent="0.2">
      <c r="A71" s="223" t="s">
        <v>46</v>
      </c>
      <c r="B71" s="223" t="s">
        <v>25</v>
      </c>
      <c r="C71" s="223" t="s">
        <v>106</v>
      </c>
      <c r="D71" s="188">
        <f>VLOOKUP($C71,'Fig 3.2.2'!$C:$T,3,0)</f>
        <v>83590.183833996838</v>
      </c>
      <c r="E71" s="188">
        <v>44996.771799900758</v>
      </c>
      <c r="F71" s="186">
        <f t="shared" si="6"/>
        <v>53.830210362092998</v>
      </c>
      <c r="G71" s="188">
        <v>6178.9258090177327</v>
      </c>
      <c r="H71" s="240">
        <v>10066.991269729284</v>
      </c>
      <c r="I71" s="188">
        <f t="shared" si="7"/>
        <v>16245.917078747018</v>
      </c>
      <c r="J71" s="186">
        <f t="shared" si="8"/>
        <v>36.104628018632326</v>
      </c>
      <c r="K71" s="187">
        <v>101172.5049269251</v>
      </c>
      <c r="L71" s="187">
        <v>709589.98823963746</v>
      </c>
      <c r="M71" s="188">
        <f t="shared" si="9"/>
        <v>810762.49316656252</v>
      </c>
      <c r="N71" s="186">
        <f t="shared" si="10"/>
        <v>16.373801539948989</v>
      </c>
      <c r="O71" s="186">
        <f t="shared" si="10"/>
        <v>70.486798808828155</v>
      </c>
      <c r="P71" s="186">
        <f t="shared" si="11"/>
        <v>49.905615622475736</v>
      </c>
      <c r="Q71" s="186">
        <v>14.924839973449707</v>
      </c>
      <c r="R71" s="188">
        <v>920.8255615234375</v>
      </c>
      <c r="S71" s="188">
        <v>1000</v>
      </c>
      <c r="T71" s="189">
        <v>42159649.644661248</v>
      </c>
    </row>
    <row r="72" spans="1:20" s="190" customFormat="1" ht="18" customHeight="1" x14ac:dyDescent="0.2">
      <c r="A72" s="223" t="s">
        <v>46</v>
      </c>
      <c r="B72" s="223" t="s">
        <v>25</v>
      </c>
      <c r="C72" s="223" t="s">
        <v>107</v>
      </c>
      <c r="D72" s="188">
        <f>VLOOKUP($C72,'Fig 3.2.2'!$C:$T,3,0)</f>
        <v>35293.373137032715</v>
      </c>
      <c r="E72" s="188">
        <v>19376.200875832954</v>
      </c>
      <c r="F72" s="186">
        <f t="shared" si="6"/>
        <v>54.900393908514936</v>
      </c>
      <c r="G72" s="188">
        <v>4593.1032703327874</v>
      </c>
      <c r="H72" s="240">
        <v>1316.982492742404</v>
      </c>
      <c r="I72" s="188">
        <f t="shared" si="7"/>
        <v>5910.0857630751916</v>
      </c>
      <c r="J72" s="186">
        <f t="shared" si="8"/>
        <v>30.501777933395445</v>
      </c>
      <c r="K72" s="187">
        <v>81875.63707683378</v>
      </c>
      <c r="L72" s="187">
        <v>92743.941741823146</v>
      </c>
      <c r="M72" s="188">
        <f t="shared" si="9"/>
        <v>174619.57881865691</v>
      </c>
      <c r="N72" s="186">
        <f t="shared" si="10"/>
        <v>17.825777531647265</v>
      </c>
      <c r="O72" s="186">
        <f t="shared" si="10"/>
        <v>70.421544897456315</v>
      </c>
      <c r="P72" s="186">
        <f t="shared" si="11"/>
        <v>29.546031279213992</v>
      </c>
      <c r="Q72" s="186">
        <v>32.582015991210938</v>
      </c>
      <c r="R72" s="188">
        <v>1098.7900390625</v>
      </c>
      <c r="S72" s="188">
        <v>1000</v>
      </c>
      <c r="T72" s="189">
        <v>9080218.0985701587</v>
      </c>
    </row>
    <row r="73" spans="1:20" s="190" customFormat="1" ht="18" customHeight="1" x14ac:dyDescent="0.2">
      <c r="A73" s="223" t="s">
        <v>46</v>
      </c>
      <c r="B73" s="223" t="s">
        <v>25</v>
      </c>
      <c r="C73" s="223" t="s">
        <v>108</v>
      </c>
      <c r="D73" s="188">
        <f>VLOOKUP($C73,'Fig 3.2.2'!$C:$T,3,0)</f>
        <v>41106.875298592844</v>
      </c>
      <c r="E73" s="188">
        <v>24566.456255893092</v>
      </c>
      <c r="F73" s="186">
        <f t="shared" si="6"/>
        <v>59.762402462962307</v>
      </c>
      <c r="G73" s="188">
        <v>2969.4019394686088</v>
      </c>
      <c r="H73" s="240">
        <v>403.92083212253613</v>
      </c>
      <c r="I73" s="188">
        <f t="shared" si="7"/>
        <v>3373.3227715911448</v>
      </c>
      <c r="J73" s="186">
        <f t="shared" si="8"/>
        <v>13.731417899486173</v>
      </c>
      <c r="K73" s="187">
        <v>37942.175566373699</v>
      </c>
      <c r="L73" s="187">
        <v>28356.303696657174</v>
      </c>
      <c r="M73" s="188">
        <f t="shared" si="9"/>
        <v>66298.479263030866</v>
      </c>
      <c r="N73" s="186">
        <f t="shared" si="10"/>
        <v>12.777716301068917</v>
      </c>
      <c r="O73" s="186">
        <f t="shared" si="10"/>
        <v>70.202627449665229</v>
      </c>
      <c r="P73" s="186">
        <f t="shared" si="11"/>
        <v>19.653760921241133</v>
      </c>
      <c r="Q73" s="186">
        <v>31.577781677246094</v>
      </c>
      <c r="R73" s="188">
        <v>951.7833251953125</v>
      </c>
      <c r="S73" s="188">
        <v>1000</v>
      </c>
      <c r="T73" s="189">
        <v>3447520.9216776052</v>
      </c>
    </row>
    <row r="74" spans="1:20" s="190" customFormat="1" ht="18" customHeight="1" x14ac:dyDescent="0.2">
      <c r="A74" s="223" t="s">
        <v>46</v>
      </c>
      <c r="B74" s="223" t="s">
        <v>25</v>
      </c>
      <c r="C74" s="223" t="s">
        <v>109</v>
      </c>
      <c r="D74" s="188">
        <f>VLOOKUP($C74,'Fig 3.2.2'!$C:$T,3,0)</f>
        <v>67534.11931942917</v>
      </c>
      <c r="E74" s="188">
        <v>36674.39263911164</v>
      </c>
      <c r="F74" s="186">
        <f t="shared" si="6"/>
        <v>54.304983923230985</v>
      </c>
      <c r="G74" s="188">
        <v>6464.5246728025004</v>
      </c>
      <c r="H74" s="240">
        <v>3229.3649750907689</v>
      </c>
      <c r="I74" s="188">
        <f t="shared" si="7"/>
        <v>9693.8896478932693</v>
      </c>
      <c r="J74" s="186">
        <f t="shared" si="8"/>
        <v>26.432311349459564</v>
      </c>
      <c r="K74" s="187">
        <v>150769.5277611248</v>
      </c>
      <c r="L74" s="187">
        <v>228220.00281178753</v>
      </c>
      <c r="M74" s="188">
        <f t="shared" si="9"/>
        <v>378989.53057291231</v>
      </c>
      <c r="N74" s="186">
        <f t="shared" si="10"/>
        <v>23.322600715786766</v>
      </c>
      <c r="O74" s="186">
        <f t="shared" si="10"/>
        <v>70.67024154040466</v>
      </c>
      <c r="P74" s="186">
        <f t="shared" si="11"/>
        <v>39.095713314136646</v>
      </c>
      <c r="Q74" s="186">
        <v>9.2691459655761719</v>
      </c>
      <c r="R74" s="188">
        <v>803.14141845703125</v>
      </c>
      <c r="S74" s="188">
        <v>700</v>
      </c>
      <c r="T74" s="189">
        <v>19707455.589791439</v>
      </c>
    </row>
    <row r="75" spans="1:20" s="190" customFormat="1" ht="18" customHeight="1" x14ac:dyDescent="0.2">
      <c r="A75" s="223" t="s">
        <v>37</v>
      </c>
      <c r="B75" s="223" t="s">
        <v>26</v>
      </c>
      <c r="C75" s="223" t="s">
        <v>110</v>
      </c>
      <c r="D75" s="188">
        <f>VLOOKUP($C75,'Fig 3.2.2'!$C:$T,3,0)</f>
        <v>143679.0092494211</v>
      </c>
      <c r="E75" s="188">
        <v>51126.356110096138</v>
      </c>
      <c r="F75" s="186">
        <f t="shared" si="6"/>
        <v>35.583733752884392</v>
      </c>
      <c r="G75" s="188">
        <v>12566.275897054617</v>
      </c>
      <c r="H75" s="240">
        <v>101.77902666905993</v>
      </c>
      <c r="I75" s="188">
        <f t="shared" si="7"/>
        <v>12668.054923723677</v>
      </c>
      <c r="J75" s="186">
        <f t="shared" si="8"/>
        <v>24.777934293701918</v>
      </c>
      <c r="K75" s="187">
        <v>149244.79859760526</v>
      </c>
      <c r="L75" s="187">
        <v>3636.438580634619</v>
      </c>
      <c r="M75" s="188">
        <f t="shared" si="9"/>
        <v>152881.23717823988</v>
      </c>
      <c r="N75" s="186">
        <f t="shared" si="10"/>
        <v>11.876613232133987</v>
      </c>
      <c r="O75" s="186">
        <f t="shared" si="10"/>
        <v>35.728761608800781</v>
      </c>
      <c r="P75" s="186">
        <f t="shared" si="11"/>
        <v>12.068248685276588</v>
      </c>
      <c r="Q75" s="186">
        <v>54.440048217773438</v>
      </c>
      <c r="R75" s="188">
        <v>1011.6600341796875</v>
      </c>
      <c r="S75" s="188">
        <v>1000</v>
      </c>
      <c r="T75" s="189">
        <v>7949824.3332684739</v>
      </c>
    </row>
    <row r="76" spans="1:20" s="190" customFormat="1" ht="18" customHeight="1" x14ac:dyDescent="0.2">
      <c r="A76" s="223" t="s">
        <v>37</v>
      </c>
      <c r="B76" s="223" t="s">
        <v>26</v>
      </c>
      <c r="C76" s="223" t="s">
        <v>111</v>
      </c>
      <c r="D76" s="188">
        <f>VLOOKUP($C76,'Fig 3.2.2'!$C:$T,3,0)</f>
        <v>113345.75912854997</v>
      </c>
      <c r="E76" s="188">
        <v>37787.604523695816</v>
      </c>
      <c r="F76" s="186">
        <f t="shared" si="6"/>
        <v>33.3383487959522</v>
      </c>
      <c r="G76" s="188">
        <v>4086.5481979896103</v>
      </c>
      <c r="H76" s="240">
        <v>133.43817708398532</v>
      </c>
      <c r="I76" s="188">
        <f t="shared" si="7"/>
        <v>4219.9863750735958</v>
      </c>
      <c r="J76" s="186">
        <f t="shared" si="8"/>
        <v>11.167647243760399</v>
      </c>
      <c r="K76" s="187">
        <v>71469.315628272234</v>
      </c>
      <c r="L76" s="187">
        <v>12951.113906171102</v>
      </c>
      <c r="M76" s="188">
        <f t="shared" si="9"/>
        <v>84420.429534443334</v>
      </c>
      <c r="N76" s="186">
        <f t="shared" si="10"/>
        <v>17.488920273455182</v>
      </c>
      <c r="O76" s="186">
        <f t="shared" si="10"/>
        <v>97.057035618972336</v>
      </c>
      <c r="P76" s="186">
        <f t="shared" si="11"/>
        <v>20.004905710855773</v>
      </c>
      <c r="Q76" s="186">
        <v>46.905063629150391</v>
      </c>
      <c r="R76" s="188">
        <v>977.13458251953125</v>
      </c>
      <c r="S76" s="188">
        <v>1000</v>
      </c>
      <c r="T76" s="189">
        <v>4389862.3357910533</v>
      </c>
    </row>
    <row r="77" spans="1:20" s="190" customFormat="1" ht="18" customHeight="1" x14ac:dyDescent="0.2">
      <c r="A77" s="223" t="s">
        <v>37</v>
      </c>
      <c r="B77" s="223" t="s">
        <v>26</v>
      </c>
      <c r="C77" s="223" t="s">
        <v>112</v>
      </c>
      <c r="D77" s="188">
        <f>VLOOKUP($C77,'Fig 3.2.2'!$C:$T,3,0)</f>
        <v>63076.13406039057</v>
      </c>
      <c r="E77" s="188">
        <v>21713.109670138463</v>
      </c>
      <c r="F77" s="186">
        <f t="shared" si="6"/>
        <v>34.423653246328989</v>
      </c>
      <c r="G77" s="188">
        <v>4621.7402604745257</v>
      </c>
      <c r="H77" s="240">
        <v>75.877768122243623</v>
      </c>
      <c r="I77" s="188">
        <f t="shared" si="7"/>
        <v>4697.6180285967694</v>
      </c>
      <c r="J77" s="186">
        <f t="shared" si="8"/>
        <v>21.634938983692855</v>
      </c>
      <c r="K77" s="187">
        <v>63039.067305493321</v>
      </c>
      <c r="L77" s="187">
        <v>9687.0036132244295</v>
      </c>
      <c r="M77" s="188">
        <f t="shared" si="9"/>
        <v>72726.070918717756</v>
      </c>
      <c r="N77" s="186">
        <f t="shared" si="10"/>
        <v>13.639681971011703</v>
      </c>
      <c r="O77" s="186">
        <f t="shared" si="10"/>
        <v>127.66590073680194</v>
      </c>
      <c r="P77" s="186">
        <f t="shared" si="11"/>
        <v>15.481478161058966</v>
      </c>
      <c r="Q77" s="186">
        <v>33.822948455810547</v>
      </c>
      <c r="R77" s="188">
        <v>933.97576904296875</v>
      </c>
      <c r="S77" s="188">
        <v>1000</v>
      </c>
      <c r="T77" s="189">
        <v>3781755.6877733232</v>
      </c>
    </row>
    <row r="78" spans="1:20" s="190" customFormat="1" ht="18" customHeight="1" x14ac:dyDescent="0.2">
      <c r="A78" s="223" t="s">
        <v>37</v>
      </c>
      <c r="B78" s="223" t="s">
        <v>26</v>
      </c>
      <c r="C78" s="223" t="s">
        <v>113</v>
      </c>
      <c r="D78" s="188">
        <f>VLOOKUP($C78,'Fig 3.2.2'!$C:$T,3,0)</f>
        <v>50443.721364207726</v>
      </c>
      <c r="E78" s="188">
        <v>17973.031872947031</v>
      </c>
      <c r="F78" s="186">
        <f t="shared" si="6"/>
        <v>35.629869063743918</v>
      </c>
      <c r="G78" s="188">
        <v>1807.2508797332512</v>
      </c>
      <c r="H78" s="240">
        <v>25.385760020001232</v>
      </c>
      <c r="I78" s="188">
        <f t="shared" si="7"/>
        <v>1832.6366397532524</v>
      </c>
      <c r="J78" s="186">
        <f t="shared" si="8"/>
        <v>10.196591497240558</v>
      </c>
      <c r="K78" s="187">
        <v>31676.054049447161</v>
      </c>
      <c r="L78" s="187">
        <v>1744.5999927803045</v>
      </c>
      <c r="M78" s="188">
        <f t="shared" si="9"/>
        <v>33420.654042227463</v>
      </c>
      <c r="N78" s="186">
        <f t="shared" si="10"/>
        <v>17.5272035579933</v>
      </c>
      <c r="O78" s="186">
        <f t="shared" si="10"/>
        <v>68.723567519969805</v>
      </c>
      <c r="P78" s="186">
        <f t="shared" si="11"/>
        <v>18.236377750652878</v>
      </c>
      <c r="Q78" s="186">
        <v>45.764137268066406</v>
      </c>
      <c r="R78" s="188">
        <v>920.8076171875</v>
      </c>
      <c r="S78" s="188">
        <v>1000</v>
      </c>
      <c r="T78" s="189">
        <v>1737874.010195828</v>
      </c>
    </row>
    <row r="79" spans="1:20" s="190" customFormat="1" ht="18" customHeight="1" x14ac:dyDescent="0.2">
      <c r="A79" s="223" t="s">
        <v>37</v>
      </c>
      <c r="B79" s="223" t="s">
        <v>26</v>
      </c>
      <c r="C79" s="223" t="s">
        <v>114</v>
      </c>
      <c r="D79" s="188">
        <f>VLOOKUP($C79,'Fig 3.2.2'!$C:$T,3,0)</f>
        <v>91442.028757199354</v>
      </c>
      <c r="E79" s="188">
        <v>28943.3728268716</v>
      </c>
      <c r="F79" s="186">
        <f t="shared" si="6"/>
        <v>31.652155163489688</v>
      </c>
      <c r="G79" s="188">
        <v>3227.1226771434922</v>
      </c>
      <c r="H79" s="240">
        <v>127.77457882728244</v>
      </c>
      <c r="I79" s="188">
        <f t="shared" si="7"/>
        <v>3354.8972559707745</v>
      </c>
      <c r="J79" s="186">
        <f t="shared" si="8"/>
        <v>11.591245001190813</v>
      </c>
      <c r="K79" s="187">
        <v>59130.087612400595</v>
      </c>
      <c r="L79" s="187">
        <v>11631.102352376671</v>
      </c>
      <c r="M79" s="188">
        <f t="shared" si="9"/>
        <v>70761.189964777266</v>
      </c>
      <c r="N79" s="186">
        <f t="shared" si="10"/>
        <v>18.322850888563046</v>
      </c>
      <c r="O79" s="186">
        <f t="shared" si="10"/>
        <v>91.028297327427367</v>
      </c>
      <c r="P79" s="186">
        <f t="shared" si="11"/>
        <v>21.09190969674026</v>
      </c>
      <c r="Q79" s="186">
        <v>45.795505523681641</v>
      </c>
      <c r="R79" s="188">
        <v>966.78033447265625</v>
      </c>
      <c r="S79" s="188">
        <v>1000</v>
      </c>
      <c r="T79" s="189">
        <v>3679581.8781684181</v>
      </c>
    </row>
    <row r="80" spans="1:20" s="190" customFormat="1" ht="18" customHeight="1" x14ac:dyDescent="0.2">
      <c r="A80" s="223" t="s">
        <v>37</v>
      </c>
      <c r="B80" s="223" t="s">
        <v>26</v>
      </c>
      <c r="C80" s="223" t="s">
        <v>115</v>
      </c>
      <c r="D80" s="188">
        <f>VLOOKUP($C80,'Fig 3.2.2'!$C:$T,3,0)</f>
        <v>89278.868191937028</v>
      </c>
      <c r="E80" s="188">
        <v>28253.012954248312</v>
      </c>
      <c r="F80" s="186">
        <f t="shared" si="6"/>
        <v>31.645800990115941</v>
      </c>
      <c r="G80" s="188">
        <v>3774.1910345857068</v>
      </c>
      <c r="H80" s="240">
        <v>25.963879746109761</v>
      </c>
      <c r="I80" s="188">
        <f t="shared" si="7"/>
        <v>3800.1549143318166</v>
      </c>
      <c r="J80" s="186">
        <f t="shared" si="8"/>
        <v>13.450441269699699</v>
      </c>
      <c r="K80" s="187">
        <v>62995.973992395004</v>
      </c>
      <c r="L80" s="187">
        <v>1287.305705576639</v>
      </c>
      <c r="M80" s="188">
        <f t="shared" si="9"/>
        <v>64283.279697971644</v>
      </c>
      <c r="N80" s="186">
        <f t="shared" si="10"/>
        <v>16.691252089551444</v>
      </c>
      <c r="O80" s="186">
        <f t="shared" si="10"/>
        <v>49.580637337897066</v>
      </c>
      <c r="P80" s="186">
        <f t="shared" si="11"/>
        <v>16.915962940230454</v>
      </c>
      <c r="Q80" s="186">
        <v>36.146297454833984</v>
      </c>
      <c r="R80" s="188">
        <v>957.23077392578125</v>
      </c>
      <c r="S80" s="188">
        <v>1000</v>
      </c>
      <c r="T80" s="189">
        <v>3342730.5442945254</v>
      </c>
    </row>
    <row r="81" spans="1:20" s="190" customFormat="1" ht="18" customHeight="1" x14ac:dyDescent="0.2">
      <c r="A81" s="223" t="s">
        <v>37</v>
      </c>
      <c r="B81" s="223" t="s">
        <v>26</v>
      </c>
      <c r="C81" s="223" t="s">
        <v>116</v>
      </c>
      <c r="D81" s="188">
        <f>VLOOKUP($C81,'Fig 3.2.2'!$C:$T,3,0)</f>
        <v>85574.352997693713</v>
      </c>
      <c r="E81" s="188">
        <v>32458.546167129043</v>
      </c>
      <c r="F81" s="186">
        <f t="shared" si="6"/>
        <v>37.93022679120206</v>
      </c>
      <c r="G81" s="188">
        <v>2398.9942626758652</v>
      </c>
      <c r="H81" s="240">
        <v>170.56218869101869</v>
      </c>
      <c r="I81" s="188">
        <f t="shared" si="7"/>
        <v>2569.5564513668837</v>
      </c>
      <c r="J81" s="186">
        <f t="shared" si="8"/>
        <v>7.9164249628934034</v>
      </c>
      <c r="K81" s="187">
        <v>39459.562353667032</v>
      </c>
      <c r="L81" s="187">
        <v>2595.5115670372411</v>
      </c>
      <c r="M81" s="188">
        <f t="shared" si="9"/>
        <v>42055.073920704272</v>
      </c>
      <c r="N81" s="186">
        <f t="shared" si="10"/>
        <v>16.448377125193034</v>
      </c>
      <c r="O81" s="186">
        <f t="shared" si="10"/>
        <v>15.217391304347826</v>
      </c>
      <c r="P81" s="186">
        <f t="shared" si="11"/>
        <v>16.366666666666514</v>
      </c>
      <c r="Q81" s="186">
        <v>63.672069549560547</v>
      </c>
      <c r="R81" s="188">
        <v>883.41583251953125</v>
      </c>
      <c r="S81" s="188">
        <v>1000</v>
      </c>
      <c r="T81" s="189">
        <v>2186863.8438766222</v>
      </c>
    </row>
    <row r="82" spans="1:20" s="190" customFormat="1" ht="18" customHeight="1" x14ac:dyDescent="0.2">
      <c r="A82" s="223" t="s">
        <v>37</v>
      </c>
      <c r="B82" s="223" t="s">
        <v>26</v>
      </c>
      <c r="C82" s="223" t="s">
        <v>117</v>
      </c>
      <c r="D82" s="188">
        <f>VLOOKUP($C82,'Fig 3.2.2'!$C:$T,3,0)</f>
        <v>66524.303383189486</v>
      </c>
      <c r="E82" s="188">
        <v>19512.32596497373</v>
      </c>
      <c r="F82" s="186">
        <f t="shared" si="6"/>
        <v>29.331124074430281</v>
      </c>
      <c r="G82" s="188">
        <v>3873.4556461870175</v>
      </c>
      <c r="H82" s="240">
        <v>15.684747157775606</v>
      </c>
      <c r="I82" s="188">
        <f t="shared" si="7"/>
        <v>3889.1403933447932</v>
      </c>
      <c r="J82" s="186">
        <f t="shared" si="8"/>
        <v>19.931710859720813</v>
      </c>
      <c r="K82" s="187">
        <v>56172.678512475621</v>
      </c>
      <c r="L82" s="187">
        <v>1189.8522146200935</v>
      </c>
      <c r="M82" s="188">
        <f t="shared" si="9"/>
        <v>57362.530727095713</v>
      </c>
      <c r="N82" s="186">
        <f t="shared" si="10"/>
        <v>14.501954751378481</v>
      </c>
      <c r="O82" s="186">
        <f t="shared" si="10"/>
        <v>75.860465116279059</v>
      </c>
      <c r="P82" s="186">
        <f t="shared" si="11"/>
        <v>14.749411161719976</v>
      </c>
      <c r="Q82" s="186">
        <v>28.876653671264648</v>
      </c>
      <c r="R82" s="188">
        <v>890.49981689453125</v>
      </c>
      <c r="S82" s="188">
        <v>1000</v>
      </c>
      <c r="T82" s="189">
        <v>2982851.5978089771</v>
      </c>
    </row>
    <row r="83" spans="1:20" s="190" customFormat="1" ht="18" customHeight="1" x14ac:dyDescent="0.2">
      <c r="A83" s="223" t="s">
        <v>37</v>
      </c>
      <c r="B83" s="223" t="s">
        <v>26</v>
      </c>
      <c r="C83" s="223" t="s">
        <v>118</v>
      </c>
      <c r="D83" s="188">
        <f>VLOOKUP($C83,'Fig 3.2.2'!$C:$T,3,0)</f>
        <v>80224.356838586929</v>
      </c>
      <c r="E83" s="188">
        <v>27727.784117380659</v>
      </c>
      <c r="F83" s="186">
        <f t="shared" si="6"/>
        <v>34.562800139575486</v>
      </c>
      <c r="G83" s="188">
        <v>4456.1188860772208</v>
      </c>
      <c r="H83" s="240">
        <v>22.631931322147395</v>
      </c>
      <c r="I83" s="188">
        <f t="shared" si="7"/>
        <v>4478.7508173993683</v>
      </c>
      <c r="J83" s="186">
        <f t="shared" si="8"/>
        <v>16.152573889205755</v>
      </c>
      <c r="K83" s="187">
        <v>66087.42264382889</v>
      </c>
      <c r="L83" s="187">
        <v>1454.8618054722094</v>
      </c>
      <c r="M83" s="188">
        <f t="shared" si="9"/>
        <v>67542.284449301093</v>
      </c>
      <c r="N83" s="186">
        <f t="shared" si="10"/>
        <v>14.830713527485463</v>
      </c>
      <c r="O83" s="186">
        <f t="shared" si="10"/>
        <v>64.283590505972214</v>
      </c>
      <c r="P83" s="186">
        <f t="shared" si="11"/>
        <v>15.080607786195214</v>
      </c>
      <c r="Q83" s="186">
        <v>39.314048767089844</v>
      </c>
      <c r="R83" s="188">
        <v>785.5347900390625</v>
      </c>
      <c r="S83" s="188">
        <v>800</v>
      </c>
      <c r="T83" s="189">
        <v>3512198.791363657</v>
      </c>
    </row>
    <row r="84" spans="1:20" s="190" customFormat="1" ht="18" customHeight="1" x14ac:dyDescent="0.2">
      <c r="A84" s="223" t="s">
        <v>119</v>
      </c>
      <c r="B84" s="223" t="s">
        <v>27</v>
      </c>
      <c r="C84" s="223" t="s">
        <v>120</v>
      </c>
      <c r="D84" s="188">
        <f>VLOOKUP($C84,'Fig 3.2.2'!$C:$T,3,0)</f>
        <v>203237.18604797727</v>
      </c>
      <c r="E84" s="188">
        <v>96358.115897128344</v>
      </c>
      <c r="F84" s="186">
        <f t="shared" si="6"/>
        <v>47.411656188932632</v>
      </c>
      <c r="G84" s="188">
        <v>17640.105244704271</v>
      </c>
      <c r="H84" s="240">
        <v>19154.759863383526</v>
      </c>
      <c r="I84" s="188">
        <f t="shared" si="7"/>
        <v>36794.865108087797</v>
      </c>
      <c r="J84" s="186">
        <f t="shared" si="8"/>
        <v>38.185538151627924</v>
      </c>
      <c r="K84" s="187">
        <v>222292.25903066108</v>
      </c>
      <c r="L84" s="187">
        <v>1376768.4196363594</v>
      </c>
      <c r="M84" s="188">
        <f t="shared" si="9"/>
        <v>1599060.6786670205</v>
      </c>
      <c r="N84" s="186">
        <f t="shared" si="10"/>
        <v>12.601526801967088</v>
      </c>
      <c r="O84" s="186">
        <f t="shared" si="10"/>
        <v>71.876046969829517</v>
      </c>
      <c r="P84" s="186">
        <f t="shared" si="11"/>
        <v>43.458799861601733</v>
      </c>
      <c r="Q84" s="186">
        <v>31.423181533813477</v>
      </c>
      <c r="R84" s="188">
        <v>697.9144287109375</v>
      </c>
      <c r="S84" s="188">
        <v>600</v>
      </c>
      <c r="T84" s="189">
        <v>83151155.290685073</v>
      </c>
    </row>
    <row r="85" spans="1:20" s="190" customFormat="1" ht="18" customHeight="1" x14ac:dyDescent="0.2">
      <c r="A85" s="223" t="s">
        <v>119</v>
      </c>
      <c r="B85" s="223" t="s">
        <v>27</v>
      </c>
      <c r="C85" s="223" t="s">
        <v>121</v>
      </c>
      <c r="D85" s="188">
        <f>VLOOKUP($C85,'Fig 3.2.2'!$C:$T,3,0)</f>
        <v>56423.464584376779</v>
      </c>
      <c r="E85" s="188">
        <v>29125.650730858419</v>
      </c>
      <c r="F85" s="186">
        <f t="shared" si="6"/>
        <v>51.619748885330033</v>
      </c>
      <c r="G85" s="188">
        <v>5268.2796534819963</v>
      </c>
      <c r="H85" s="240">
        <v>1946.8667612601298</v>
      </c>
      <c r="I85" s="188">
        <f t="shared" si="7"/>
        <v>7215.1464147421266</v>
      </c>
      <c r="J85" s="186">
        <f t="shared" si="8"/>
        <v>24.772481416518982</v>
      </c>
      <c r="K85" s="187">
        <v>76730.493607924684</v>
      </c>
      <c r="L85" s="187">
        <v>149717.83879400743</v>
      </c>
      <c r="M85" s="188">
        <f t="shared" si="9"/>
        <v>226448.3324019321</v>
      </c>
      <c r="N85" s="186">
        <f t="shared" si="10"/>
        <v>14.564620455789724</v>
      </c>
      <c r="O85" s="186">
        <f t="shared" si="10"/>
        <v>76.901944074026417</v>
      </c>
      <c r="P85" s="186">
        <f t="shared" si="11"/>
        <v>31.385133354916885</v>
      </c>
      <c r="Q85" s="186">
        <v>36.545658111572266</v>
      </c>
      <c r="R85" s="188">
        <v>802.5533447265625</v>
      </c>
      <c r="S85" s="188">
        <v>800</v>
      </c>
      <c r="T85" s="189">
        <v>11775313.28490047</v>
      </c>
    </row>
    <row r="86" spans="1:20" s="190" customFormat="1" ht="18" customHeight="1" x14ac:dyDescent="0.2">
      <c r="A86" s="223" t="s">
        <v>119</v>
      </c>
      <c r="B86" s="223" t="s">
        <v>27</v>
      </c>
      <c r="C86" s="223" t="s">
        <v>122</v>
      </c>
      <c r="D86" s="188">
        <f>VLOOKUP($C86,'Fig 3.2.2'!$C:$T,3,0)</f>
        <v>190917.27947285562</v>
      </c>
      <c r="E86" s="188">
        <v>83029.788431456458</v>
      </c>
      <c r="F86" s="186">
        <f t="shared" si="6"/>
        <v>43.489928549532642</v>
      </c>
      <c r="G86" s="188">
        <v>12065.356896700177</v>
      </c>
      <c r="H86" s="240">
        <v>20198.626625393481</v>
      </c>
      <c r="I86" s="188">
        <f t="shared" si="7"/>
        <v>32263.983522093658</v>
      </c>
      <c r="J86" s="186">
        <f t="shared" si="8"/>
        <v>38.858323177263699</v>
      </c>
      <c r="K86" s="187">
        <v>191380.65033602581</v>
      </c>
      <c r="L86" s="187">
        <v>1466901.3619076931</v>
      </c>
      <c r="M86" s="188">
        <f t="shared" si="9"/>
        <v>1658282.0122437188</v>
      </c>
      <c r="N86" s="186">
        <f t="shared" si="10"/>
        <v>15.861996621779799</v>
      </c>
      <c r="O86" s="186">
        <f t="shared" si="10"/>
        <v>72.623816911567715</v>
      </c>
      <c r="P86" s="186">
        <f t="shared" si="11"/>
        <v>51.397311528756646</v>
      </c>
      <c r="Q86" s="186">
        <v>28.917728424072266</v>
      </c>
      <c r="R86" s="188">
        <v>651.2347412109375</v>
      </c>
      <c r="S86" s="188">
        <v>500</v>
      </c>
      <c r="T86" s="189">
        <v>86230664.636673376</v>
      </c>
    </row>
    <row r="87" spans="1:20" s="190" customFormat="1" ht="18" customHeight="1" x14ac:dyDescent="0.2">
      <c r="A87" s="223" t="s">
        <v>119</v>
      </c>
      <c r="B87" s="223" t="s">
        <v>27</v>
      </c>
      <c r="C87" s="223" t="s">
        <v>123</v>
      </c>
      <c r="D87" s="188">
        <f>VLOOKUP($C87,'Fig 3.2.2'!$C:$T,3,0)</f>
        <v>102633.95310210093</v>
      </c>
      <c r="E87" s="188">
        <v>54854.471472782381</v>
      </c>
      <c r="F87" s="186">
        <f t="shared" si="6"/>
        <v>53.446710191716761</v>
      </c>
      <c r="G87" s="188">
        <v>8568.9998685221199</v>
      </c>
      <c r="H87" s="240">
        <v>10081.022547321376</v>
      </c>
      <c r="I87" s="188">
        <f t="shared" si="7"/>
        <v>18650.022415843494</v>
      </c>
      <c r="J87" s="186">
        <f t="shared" si="8"/>
        <v>33.99909235311334</v>
      </c>
      <c r="K87" s="187">
        <v>192798.24033323812</v>
      </c>
      <c r="L87" s="187">
        <v>730824.75485264056</v>
      </c>
      <c r="M87" s="188">
        <f t="shared" si="9"/>
        <v>923622.99518587871</v>
      </c>
      <c r="N87" s="186">
        <f t="shared" si="10"/>
        <v>22.499503243251851</v>
      </c>
      <c r="O87" s="186">
        <f t="shared" si="10"/>
        <v>72.495101704422595</v>
      </c>
      <c r="P87" s="186">
        <f t="shared" si="11"/>
        <v>49.523961665657097</v>
      </c>
      <c r="Q87" s="186">
        <v>33.216041564941406</v>
      </c>
      <c r="R87" s="188">
        <v>819.70379638671875</v>
      </c>
      <c r="S87" s="188">
        <v>800</v>
      </c>
      <c r="T87" s="189">
        <v>48028395.749665692</v>
      </c>
    </row>
    <row r="88" spans="1:20" s="190" customFormat="1" ht="18" customHeight="1" x14ac:dyDescent="0.2">
      <c r="A88" s="223" t="s">
        <v>119</v>
      </c>
      <c r="B88" s="223" t="s">
        <v>27</v>
      </c>
      <c r="C88" s="223" t="s">
        <v>124</v>
      </c>
      <c r="D88" s="188">
        <f>VLOOKUP($C88,'Fig 3.2.2'!$C:$T,3,0)</f>
        <v>265385.70441682934</v>
      </c>
      <c r="E88" s="188">
        <v>108716.4303262491</v>
      </c>
      <c r="F88" s="186">
        <f t="shared" si="6"/>
        <v>40.965443321503528</v>
      </c>
      <c r="G88" s="188">
        <v>28467.653081497203</v>
      </c>
      <c r="H88" s="240">
        <v>13192.323763307088</v>
      </c>
      <c r="I88" s="188">
        <f t="shared" si="7"/>
        <v>41659.976844804289</v>
      </c>
      <c r="J88" s="186">
        <f t="shared" si="8"/>
        <v>38.319853512285228</v>
      </c>
      <c r="K88" s="187">
        <v>387415.70253778371</v>
      </c>
      <c r="L88" s="187">
        <v>938211.65288649395</v>
      </c>
      <c r="M88" s="188">
        <f t="shared" si="9"/>
        <v>1325627.3554242777</v>
      </c>
      <c r="N88" s="186">
        <f t="shared" si="10"/>
        <v>13.608979336255432</v>
      </c>
      <c r="O88" s="186">
        <f t="shared" si="10"/>
        <v>71.117997838714388</v>
      </c>
      <c r="P88" s="186">
        <f t="shared" si="11"/>
        <v>31.820165439904851</v>
      </c>
      <c r="Q88" s="186">
        <v>19.681699752807617</v>
      </c>
      <c r="R88" s="188">
        <v>578.66888427734375</v>
      </c>
      <c r="S88" s="188">
        <v>500</v>
      </c>
      <c r="T88" s="189">
        <v>68932622.482062444</v>
      </c>
    </row>
    <row r="89" spans="1:20" s="190" customFormat="1" ht="18" customHeight="1" x14ac:dyDescent="0.2">
      <c r="A89" s="223" t="s">
        <v>119</v>
      </c>
      <c r="B89" s="223" t="s">
        <v>27</v>
      </c>
      <c r="C89" s="223" t="s">
        <v>125</v>
      </c>
      <c r="D89" s="188">
        <f>VLOOKUP($C89,'Fig 3.2.2'!$C:$T,3,0)</f>
        <v>99895.975544824381</v>
      </c>
      <c r="E89" s="188">
        <v>49707.541636495836</v>
      </c>
      <c r="F89" s="186">
        <f t="shared" si="6"/>
        <v>49.75930348084097</v>
      </c>
      <c r="G89" s="188">
        <v>10625.169902826989</v>
      </c>
      <c r="H89" s="240">
        <v>4741.8348793585374</v>
      </c>
      <c r="I89" s="188">
        <f t="shared" si="7"/>
        <v>15367.004782185526</v>
      </c>
      <c r="J89" s="186">
        <f t="shared" si="8"/>
        <v>30.914835608975071</v>
      </c>
      <c r="K89" s="187">
        <v>228530.36422959151</v>
      </c>
      <c r="L89" s="187">
        <v>332753.28489231592</v>
      </c>
      <c r="M89" s="188">
        <f t="shared" si="9"/>
        <v>561283.64912190742</v>
      </c>
      <c r="N89" s="186">
        <f t="shared" si="10"/>
        <v>21.508396225154716</v>
      </c>
      <c r="O89" s="186">
        <f t="shared" si="10"/>
        <v>70.173950244621309</v>
      </c>
      <c r="P89" s="186">
        <f t="shared" si="11"/>
        <v>36.525247247439232</v>
      </c>
      <c r="Q89" s="186">
        <v>35.341743469238281</v>
      </c>
      <c r="R89" s="188">
        <v>772.0885009765625</v>
      </c>
      <c r="S89" s="188">
        <v>700</v>
      </c>
      <c r="T89" s="189">
        <v>29186749.754339185</v>
      </c>
    </row>
    <row r="90" spans="1:20" s="190" customFormat="1" ht="18" customHeight="1" x14ac:dyDescent="0.2">
      <c r="A90" s="223" t="s">
        <v>119</v>
      </c>
      <c r="B90" s="223" t="s">
        <v>27</v>
      </c>
      <c r="C90" s="223" t="s">
        <v>126</v>
      </c>
      <c r="D90" s="188">
        <f>VLOOKUP($C90,'Fig 3.2.2'!$C:$T,3,0)</f>
        <v>61861.781880696675</v>
      </c>
      <c r="E90" s="188">
        <v>31659.112101636543</v>
      </c>
      <c r="F90" s="186">
        <f t="shared" si="6"/>
        <v>51.177174564244879</v>
      </c>
      <c r="G90" s="188">
        <v>5598.3640626609404</v>
      </c>
      <c r="H90" s="240">
        <v>3811.5923639900293</v>
      </c>
      <c r="I90" s="188">
        <f t="shared" si="7"/>
        <v>9409.9564266509697</v>
      </c>
      <c r="J90" s="186">
        <f t="shared" si="8"/>
        <v>29.722742686029228</v>
      </c>
      <c r="K90" s="187">
        <v>107251.92206908551</v>
      </c>
      <c r="L90" s="187">
        <v>275348.41478085204</v>
      </c>
      <c r="M90" s="188">
        <f t="shared" si="9"/>
        <v>382600.33684993756</v>
      </c>
      <c r="N90" s="186">
        <f t="shared" si="10"/>
        <v>19.157725519213187</v>
      </c>
      <c r="O90" s="186">
        <f t="shared" si="10"/>
        <v>72.239733026596099</v>
      </c>
      <c r="P90" s="186">
        <f t="shared" si="11"/>
        <v>40.659097609244313</v>
      </c>
      <c r="Q90" s="186">
        <v>26.347600936889648</v>
      </c>
      <c r="R90" s="188">
        <v>874.32073974609375</v>
      </c>
      <c r="S90" s="188">
        <v>1000</v>
      </c>
      <c r="T90" s="189">
        <v>19895217.516196754</v>
      </c>
    </row>
    <row r="91" spans="1:20" s="190" customFormat="1" ht="18" customHeight="1" x14ac:dyDescent="0.2">
      <c r="A91" s="223" t="s">
        <v>119</v>
      </c>
      <c r="B91" s="223" t="s">
        <v>27</v>
      </c>
      <c r="C91" s="223" t="s">
        <v>127</v>
      </c>
      <c r="D91" s="188">
        <f>VLOOKUP($C91,'Fig 3.2.2'!$C:$T,3,0)</f>
        <v>194163.44423116266</v>
      </c>
      <c r="E91" s="188">
        <v>82360.265638963509</v>
      </c>
      <c r="F91" s="186">
        <f t="shared" si="6"/>
        <v>42.418008170945356</v>
      </c>
      <c r="G91" s="188">
        <v>6637.3048015595732</v>
      </c>
      <c r="H91" s="240">
        <v>20003.176648990699</v>
      </c>
      <c r="I91" s="188">
        <f t="shared" si="7"/>
        <v>26640.481450550273</v>
      </c>
      <c r="J91" s="186">
        <f t="shared" si="8"/>
        <v>32.346279172206835</v>
      </c>
      <c r="K91" s="187">
        <v>125864.42600907508</v>
      </c>
      <c r="L91" s="187">
        <v>1566953.2228370262</v>
      </c>
      <c r="M91" s="188">
        <f t="shared" si="9"/>
        <v>1692817.6488461012</v>
      </c>
      <c r="N91" s="186">
        <f t="shared" si="10"/>
        <v>18.963183064833878</v>
      </c>
      <c r="O91" s="186">
        <f t="shared" si="10"/>
        <v>78.335218967137905</v>
      </c>
      <c r="P91" s="186">
        <f t="shared" si="11"/>
        <v>63.54305765788385</v>
      </c>
      <c r="Q91" s="186">
        <v>25.146499633789063</v>
      </c>
      <c r="R91" s="188">
        <v>534.52569580078125</v>
      </c>
      <c r="S91" s="188">
        <v>400</v>
      </c>
      <c r="T91" s="189">
        <v>88026517.739997268</v>
      </c>
    </row>
    <row r="92" spans="1:20" s="190" customFormat="1" ht="18" customHeight="1" x14ac:dyDescent="0.2">
      <c r="A92" s="223" t="s">
        <v>119</v>
      </c>
      <c r="B92" s="223" t="s">
        <v>27</v>
      </c>
      <c r="C92" s="223" t="s">
        <v>128</v>
      </c>
      <c r="D92" s="188">
        <f>VLOOKUP($C92,'Fig 3.2.2'!$C:$T,3,0)</f>
        <v>84351.398325082526</v>
      </c>
      <c r="E92" s="188">
        <v>41656.576773782363</v>
      </c>
      <c r="F92" s="186">
        <f t="shared" si="6"/>
        <v>49.384571685749357</v>
      </c>
      <c r="G92" s="188">
        <v>8555.3062166178406</v>
      </c>
      <c r="H92" s="240">
        <v>6694.9352703114191</v>
      </c>
      <c r="I92" s="188">
        <f t="shared" si="7"/>
        <v>15250.241486929259</v>
      </c>
      <c r="J92" s="186">
        <f t="shared" si="8"/>
        <v>36.609444817672561</v>
      </c>
      <c r="K92" s="187">
        <v>185966.54843592073</v>
      </c>
      <c r="L92" s="187">
        <v>522118.24262428307</v>
      </c>
      <c r="M92" s="188">
        <f t="shared" si="9"/>
        <v>708084.7910602038</v>
      </c>
      <c r="N92" s="186">
        <f t="shared" si="10"/>
        <v>21.736983309223813</v>
      </c>
      <c r="O92" s="186">
        <f t="shared" si="10"/>
        <v>77.98704864849222</v>
      </c>
      <c r="P92" s="186">
        <f t="shared" si="11"/>
        <v>46.431054332293172</v>
      </c>
      <c r="Q92" s="186">
        <v>50.350296020507813</v>
      </c>
      <c r="R92" s="188">
        <v>775.2490234375</v>
      </c>
      <c r="S92" s="188">
        <v>800</v>
      </c>
      <c r="T92" s="189">
        <v>36820409.135130599</v>
      </c>
    </row>
    <row r="93" spans="1:20" s="190" customFormat="1" ht="18" customHeight="1" x14ac:dyDescent="0.2">
      <c r="A93" s="223" t="s">
        <v>119</v>
      </c>
      <c r="B93" s="223" t="s">
        <v>27</v>
      </c>
      <c r="C93" s="223" t="s">
        <v>129</v>
      </c>
      <c r="D93" s="188">
        <f>VLOOKUP($C93,'Fig 3.2.2'!$C:$T,3,0)</f>
        <v>33363.921275865185</v>
      </c>
      <c r="E93" s="188">
        <v>16968.844112644187</v>
      </c>
      <c r="F93" s="186">
        <f t="shared" si="6"/>
        <v>50.859861382418259</v>
      </c>
      <c r="G93" s="188">
        <v>2678.7669317091681</v>
      </c>
      <c r="H93" s="240">
        <v>683.6774096539159</v>
      </c>
      <c r="I93" s="188">
        <f t="shared" si="7"/>
        <v>3362.4443413630843</v>
      </c>
      <c r="J93" s="186">
        <f t="shared" si="8"/>
        <v>19.815400029855823</v>
      </c>
      <c r="K93" s="187">
        <v>40981.703646645386</v>
      </c>
      <c r="L93" s="187">
        <v>57772.54433424407</v>
      </c>
      <c r="M93" s="188">
        <f t="shared" si="9"/>
        <v>98754.247980889457</v>
      </c>
      <c r="N93" s="186">
        <f t="shared" si="10"/>
        <v>15.298719407625844</v>
      </c>
      <c r="O93" s="186">
        <f t="shared" si="10"/>
        <v>84.502637528259257</v>
      </c>
      <c r="P93" s="186">
        <f t="shared" si="11"/>
        <v>29.369779230562958</v>
      </c>
      <c r="Q93" s="186">
        <v>32.721126556396484</v>
      </c>
      <c r="R93" s="188">
        <v>815.9114990234375</v>
      </c>
      <c r="S93" s="188">
        <v>1000</v>
      </c>
      <c r="T93" s="189">
        <v>5135220.8950062515</v>
      </c>
    </row>
    <row r="94" spans="1:20" s="190" customFormat="1" ht="18" customHeight="1" x14ac:dyDescent="0.2">
      <c r="A94" s="223" t="s">
        <v>119</v>
      </c>
      <c r="B94" s="223" t="s">
        <v>27</v>
      </c>
      <c r="C94" s="223" t="s">
        <v>130</v>
      </c>
      <c r="D94" s="188">
        <f>VLOOKUP($C94,'Fig 3.2.2'!$C:$T,3,0)</f>
        <v>228608.89010186301</v>
      </c>
      <c r="E94" s="188">
        <v>103909.93266754152</v>
      </c>
      <c r="F94" s="186">
        <f t="shared" si="6"/>
        <v>45.453146035240181</v>
      </c>
      <c r="G94" s="188">
        <v>14378.306990615622</v>
      </c>
      <c r="H94" s="240">
        <v>27064.55649995758</v>
      </c>
      <c r="I94" s="188">
        <f t="shared" si="7"/>
        <v>41442.863490573203</v>
      </c>
      <c r="J94" s="186">
        <f t="shared" si="8"/>
        <v>39.883447546029224</v>
      </c>
      <c r="K94" s="187">
        <v>161117.49576748043</v>
      </c>
      <c r="L94" s="187">
        <v>1917619.1255210647</v>
      </c>
      <c r="M94" s="188">
        <f t="shared" si="9"/>
        <v>2078736.6212885452</v>
      </c>
      <c r="N94" s="186">
        <f t="shared" si="10"/>
        <v>11.205595754259384</v>
      </c>
      <c r="O94" s="186">
        <f t="shared" si="10"/>
        <v>70.853521118074497</v>
      </c>
      <c r="P94" s="186">
        <f t="shared" si="11"/>
        <v>50.159097277662411</v>
      </c>
      <c r="Q94" s="186">
        <v>18.618831634521484</v>
      </c>
      <c r="R94" s="188">
        <v>566.75958251953125</v>
      </c>
      <c r="S94" s="188">
        <v>500</v>
      </c>
      <c r="T94" s="189">
        <v>108094304.30700435</v>
      </c>
    </row>
    <row r="95" spans="1:20" s="190" customFormat="1" ht="18" customHeight="1" x14ac:dyDescent="0.2">
      <c r="A95" s="223" t="s">
        <v>119</v>
      </c>
      <c r="B95" s="223" t="s">
        <v>27</v>
      </c>
      <c r="C95" s="223" t="s">
        <v>131</v>
      </c>
      <c r="D95" s="188">
        <f>VLOOKUP($C95,'Fig 3.2.2'!$C:$T,3,0)</f>
        <v>73297.232189413291</v>
      </c>
      <c r="E95" s="188">
        <v>33362.541925831269</v>
      </c>
      <c r="F95" s="186">
        <f t="shared" si="6"/>
        <v>45.516782734191693</v>
      </c>
      <c r="G95" s="188">
        <v>6653.1391587376029</v>
      </c>
      <c r="H95" s="240">
        <v>4803.5264854617781</v>
      </c>
      <c r="I95" s="188">
        <f t="shared" si="7"/>
        <v>11456.66564419938</v>
      </c>
      <c r="J95" s="186">
        <f t="shared" si="8"/>
        <v>34.339906322692237</v>
      </c>
      <c r="K95" s="187">
        <v>122566.88622946269</v>
      </c>
      <c r="L95" s="187">
        <v>362937.50487229176</v>
      </c>
      <c r="M95" s="188">
        <f t="shared" si="9"/>
        <v>485504.39110175445</v>
      </c>
      <c r="N95" s="186">
        <f t="shared" si="10"/>
        <v>18.422414337823515</v>
      </c>
      <c r="O95" s="186">
        <f t="shared" si="10"/>
        <v>75.556470016507348</v>
      </c>
      <c r="P95" s="186">
        <f t="shared" si="11"/>
        <v>42.377460090019298</v>
      </c>
      <c r="Q95" s="186">
        <v>31.318965911865234</v>
      </c>
      <c r="R95" s="188">
        <v>698.53692626953125</v>
      </c>
      <c r="S95" s="188">
        <v>600</v>
      </c>
      <c r="T95" s="189">
        <v>25246228.33729123</v>
      </c>
    </row>
    <row r="96" spans="1:20" s="190" customFormat="1" ht="18" customHeight="1" x14ac:dyDescent="0.2">
      <c r="A96" s="223" t="s">
        <v>119</v>
      </c>
      <c r="B96" s="223" t="s">
        <v>28</v>
      </c>
      <c r="C96" s="223" t="s">
        <v>132</v>
      </c>
      <c r="D96" s="188">
        <f>VLOOKUP($C96,'Fig 3.2.2'!$C:$T,3,0)</f>
        <v>11430.128566613803</v>
      </c>
      <c r="E96" s="188">
        <v>5256.1565783604301</v>
      </c>
      <c r="F96" s="186">
        <f t="shared" si="6"/>
        <v>45.985104609523887</v>
      </c>
      <c r="G96" s="188">
        <v>909.45676447264077</v>
      </c>
      <c r="H96" s="240">
        <v>871.98305585844537</v>
      </c>
      <c r="I96" s="188">
        <f t="shared" si="7"/>
        <v>1781.4398203310861</v>
      </c>
      <c r="J96" s="186">
        <f t="shared" si="8"/>
        <v>33.892442011055465</v>
      </c>
      <c r="K96" s="187">
        <v>16148.894963818384</v>
      </c>
      <c r="L96" s="187">
        <v>79130.89997769623</v>
      </c>
      <c r="M96" s="188">
        <f t="shared" si="9"/>
        <v>95279.794941514614</v>
      </c>
      <c r="N96" s="186">
        <f t="shared" si="10"/>
        <v>17.756638462283043</v>
      </c>
      <c r="O96" s="186">
        <f t="shared" si="10"/>
        <v>90.748208289201045</v>
      </c>
      <c r="P96" s="186">
        <f t="shared" si="11"/>
        <v>53.484711554166658</v>
      </c>
      <c r="Q96" s="186">
        <v>53.883209228515625</v>
      </c>
      <c r="R96" s="188">
        <v>963.12884521484375</v>
      </c>
      <c r="S96" s="188">
        <v>1000</v>
      </c>
      <c r="T96" s="189">
        <v>4954549.3369587604</v>
      </c>
    </row>
    <row r="97" spans="1:20" s="190" customFormat="1" ht="18" customHeight="1" x14ac:dyDescent="0.2">
      <c r="A97" s="223" t="s">
        <v>119</v>
      </c>
      <c r="B97" s="223" t="s">
        <v>28</v>
      </c>
      <c r="C97" s="223" t="s">
        <v>133</v>
      </c>
      <c r="D97" s="188">
        <f>VLOOKUP($C97,'Fig 3.2.2'!$C:$T,3,0)</f>
        <v>6653.9795460484729</v>
      </c>
      <c r="E97" s="188">
        <v>3404.2981700178439</v>
      </c>
      <c r="F97" s="186">
        <f t="shared" si="6"/>
        <v>51.161837009846501</v>
      </c>
      <c r="G97" s="188">
        <v>705.88446219394382</v>
      </c>
      <c r="H97" s="240">
        <v>537.89939599725687</v>
      </c>
      <c r="I97" s="188">
        <f t="shared" si="7"/>
        <v>1243.7838581912006</v>
      </c>
      <c r="J97" s="186">
        <f t="shared" si="8"/>
        <v>36.535690943448742</v>
      </c>
      <c r="K97" s="187">
        <v>13761.05133850291</v>
      </c>
      <c r="L97" s="187">
        <v>51475.588211382841</v>
      </c>
      <c r="M97" s="188">
        <f t="shared" si="9"/>
        <v>65236.639549885753</v>
      </c>
      <c r="N97" s="186">
        <f t="shared" si="10"/>
        <v>19.494764477082398</v>
      </c>
      <c r="O97" s="186">
        <f t="shared" si="10"/>
        <v>95.697427055012625</v>
      </c>
      <c r="P97" s="186">
        <f t="shared" si="11"/>
        <v>52.450141654642103</v>
      </c>
      <c r="Q97" s="186">
        <v>46.228702545166016</v>
      </c>
      <c r="R97" s="188">
        <v>973.12652587890625</v>
      </c>
      <c r="S97" s="188">
        <v>1000</v>
      </c>
      <c r="T97" s="189">
        <v>3392305.2565940591</v>
      </c>
    </row>
    <row r="98" spans="1:20" s="190" customFormat="1" ht="18" customHeight="1" x14ac:dyDescent="0.2">
      <c r="A98" s="223" t="s">
        <v>119</v>
      </c>
      <c r="B98" s="223" t="s">
        <v>28</v>
      </c>
      <c r="C98" s="223" t="s">
        <v>134</v>
      </c>
      <c r="D98" s="188">
        <f>VLOOKUP($C98,'Fig 3.2.2'!$C:$T,3,0)</f>
        <v>48389.251651533086</v>
      </c>
      <c r="E98" s="188">
        <v>24148.690649169435</v>
      </c>
      <c r="F98" s="186">
        <f t="shared" si="6"/>
        <v>49.905071529256325</v>
      </c>
      <c r="G98" s="188">
        <v>5655.3567750191041</v>
      </c>
      <c r="H98" s="240">
        <v>1793.9114254998799</v>
      </c>
      <c r="I98" s="188">
        <f t="shared" si="7"/>
        <v>7449.2682005189836</v>
      </c>
      <c r="J98" s="186">
        <f t="shared" si="8"/>
        <v>30.847503530280189</v>
      </c>
      <c r="K98" s="187">
        <v>74984.255053650326</v>
      </c>
      <c r="L98" s="187">
        <v>142062.5234886267</v>
      </c>
      <c r="M98" s="188">
        <f t="shared" si="9"/>
        <v>217046.77854227702</v>
      </c>
      <c r="N98" s="186">
        <f t="shared" si="10"/>
        <v>13.258978705794743</v>
      </c>
      <c r="O98" s="186">
        <f t="shared" si="10"/>
        <v>79.191492661930326</v>
      </c>
      <c r="P98" s="186">
        <f t="shared" si="11"/>
        <v>29.136657816556475</v>
      </c>
      <c r="Q98" s="186">
        <v>46.710483551025391</v>
      </c>
      <c r="R98" s="188">
        <v>918.26904296875</v>
      </c>
      <c r="S98" s="188">
        <v>1000</v>
      </c>
      <c r="T98" s="189">
        <v>11286432.484198404</v>
      </c>
    </row>
    <row r="99" spans="1:20" s="190" customFormat="1" ht="18" customHeight="1" x14ac:dyDescent="0.2">
      <c r="A99" s="223" t="s">
        <v>119</v>
      </c>
      <c r="B99" s="223" t="s">
        <v>28</v>
      </c>
      <c r="C99" s="223" t="s">
        <v>135</v>
      </c>
      <c r="D99" s="188">
        <f>VLOOKUP($C99,'Fig 3.2.2'!$C:$T,3,0)</f>
        <v>39897.077537883946</v>
      </c>
      <c r="E99" s="188">
        <v>23472.34258417895</v>
      </c>
      <c r="F99" s="186">
        <f t="shared" si="6"/>
        <v>58.832235423486793</v>
      </c>
      <c r="G99" s="188">
        <v>2971.0289406367333</v>
      </c>
      <c r="H99" s="240">
        <v>1155.1521951897676</v>
      </c>
      <c r="I99" s="188">
        <f t="shared" si="7"/>
        <v>4126.1811358265004</v>
      </c>
      <c r="J99" s="186">
        <f t="shared" si="8"/>
        <v>17.578906413063635</v>
      </c>
      <c r="K99" s="187">
        <v>61872.891062978</v>
      </c>
      <c r="L99" s="187">
        <v>84207.757722786002</v>
      </c>
      <c r="M99" s="188">
        <f t="shared" si="9"/>
        <v>146080.648785764</v>
      </c>
      <c r="N99" s="186">
        <f t="shared" si="10"/>
        <v>20.825408402019058</v>
      </c>
      <c r="O99" s="186">
        <f t="shared" si="10"/>
        <v>72.897543781191885</v>
      </c>
      <c r="P99" s="186">
        <f t="shared" si="11"/>
        <v>35.403353361631595</v>
      </c>
      <c r="Q99" s="186">
        <v>30.552894592285156</v>
      </c>
      <c r="R99" s="188">
        <v>920.049560546875</v>
      </c>
      <c r="S99" s="188">
        <v>1000</v>
      </c>
      <c r="T99" s="189">
        <v>7596193.7368597277</v>
      </c>
    </row>
    <row r="100" spans="1:20" s="190" customFormat="1" ht="18" customHeight="1" x14ac:dyDescent="0.2">
      <c r="A100" s="223" t="s">
        <v>119</v>
      </c>
      <c r="B100" s="223" t="s">
        <v>28</v>
      </c>
      <c r="C100" s="223" t="s">
        <v>136</v>
      </c>
      <c r="D100" s="188">
        <f>VLOOKUP($C100,'Fig 3.2.2'!$C:$T,3,0)</f>
        <v>141324.73843689176</v>
      </c>
      <c r="E100" s="188">
        <v>68929.772907616425</v>
      </c>
      <c r="F100" s="186">
        <f t="shared" si="6"/>
        <v>48.774031829110271</v>
      </c>
      <c r="G100" s="188">
        <v>14966.049934521456</v>
      </c>
      <c r="H100" s="240">
        <v>6870.5635695485835</v>
      </c>
      <c r="I100" s="188">
        <f t="shared" si="7"/>
        <v>21836.613504070039</v>
      </c>
      <c r="J100" s="186">
        <f t="shared" si="8"/>
        <v>31.679508843495981</v>
      </c>
      <c r="K100" s="187">
        <v>197830.67944065269</v>
      </c>
      <c r="L100" s="187">
        <v>497547.99595172424</v>
      </c>
      <c r="M100" s="188">
        <f t="shared" si="9"/>
        <v>695378.67539237696</v>
      </c>
      <c r="N100" s="186">
        <f t="shared" si="10"/>
        <v>13.218630186735268</v>
      </c>
      <c r="O100" s="186">
        <f t="shared" si="10"/>
        <v>72.417348433676551</v>
      </c>
      <c r="P100" s="186">
        <f t="shared" si="11"/>
        <v>31.844620745005543</v>
      </c>
      <c r="Q100" s="186">
        <v>17.746910095214844</v>
      </c>
      <c r="R100" s="188">
        <v>782.03759765625</v>
      </c>
      <c r="S100" s="188">
        <v>600</v>
      </c>
      <c r="T100" s="189">
        <v>36159691.120403603</v>
      </c>
    </row>
    <row r="101" spans="1:20" s="190" customFormat="1" ht="18" customHeight="1" x14ac:dyDescent="0.2">
      <c r="A101" s="223" t="s">
        <v>119</v>
      </c>
      <c r="B101" s="223" t="s">
        <v>28</v>
      </c>
      <c r="C101" s="223" t="s">
        <v>137</v>
      </c>
      <c r="D101" s="188">
        <f>VLOOKUP($C101,'Fig 3.2.2'!$C:$T,3,0)</f>
        <v>234519.94615298603</v>
      </c>
      <c r="E101" s="188">
        <v>108410.51046103872</v>
      </c>
      <c r="F101" s="186">
        <f t="shared" si="6"/>
        <v>46.226562916878095</v>
      </c>
      <c r="G101" s="188">
        <v>12097.84672503086</v>
      </c>
      <c r="H101" s="240">
        <v>40068.589490099133</v>
      </c>
      <c r="I101" s="188">
        <f t="shared" si="7"/>
        <v>52166.436215129994</v>
      </c>
      <c r="J101" s="186">
        <f t="shared" si="8"/>
        <v>48.119352997491802</v>
      </c>
      <c r="K101" s="187">
        <v>203003.90931249934</v>
      </c>
      <c r="L101" s="187">
        <v>2877236.7181380149</v>
      </c>
      <c r="M101" s="188">
        <f t="shared" si="9"/>
        <v>3080240.6274505141</v>
      </c>
      <c r="N101" s="186">
        <f t="shared" si="10"/>
        <v>16.780168729735788</v>
      </c>
      <c r="O101" s="186">
        <f t="shared" si="10"/>
        <v>71.807786466977433</v>
      </c>
      <c r="P101" s="186">
        <f t="shared" si="11"/>
        <v>59.046407056595946</v>
      </c>
      <c r="Q101" s="186">
        <v>19.997934341430664</v>
      </c>
      <c r="R101" s="188">
        <v>593.49664306640625</v>
      </c>
      <c r="S101" s="188">
        <v>500</v>
      </c>
      <c r="T101" s="189">
        <v>160172512.62742674</v>
      </c>
    </row>
    <row r="102" spans="1:20" s="190" customFormat="1" ht="18" customHeight="1" x14ac:dyDescent="0.2">
      <c r="A102" s="223" t="s">
        <v>119</v>
      </c>
      <c r="B102" s="223" t="s">
        <v>28</v>
      </c>
      <c r="C102" s="223" t="s">
        <v>138</v>
      </c>
      <c r="D102" s="188">
        <f>VLOOKUP($C102,'Fig 3.2.2'!$C:$T,3,0)</f>
        <v>161545.03005249321</v>
      </c>
      <c r="E102" s="188">
        <v>86202.925479750062</v>
      </c>
      <c r="F102" s="186">
        <f t="shared" si="6"/>
        <v>53.361545973738025</v>
      </c>
      <c r="G102" s="188">
        <v>14497.839264359978</v>
      </c>
      <c r="H102" s="240">
        <v>13687.47688551823</v>
      </c>
      <c r="I102" s="188">
        <f t="shared" si="7"/>
        <v>28185.316149878206</v>
      </c>
      <c r="J102" s="186">
        <f t="shared" si="8"/>
        <v>32.696472878405061</v>
      </c>
      <c r="K102" s="187">
        <v>364720.94175720908</v>
      </c>
      <c r="L102" s="187">
        <v>1143084.0285107081</v>
      </c>
      <c r="M102" s="188">
        <f t="shared" si="9"/>
        <v>1507804.9702679173</v>
      </c>
      <c r="N102" s="186">
        <f t="shared" si="10"/>
        <v>25.156917186535662</v>
      </c>
      <c r="O102" s="186">
        <f t="shared" si="10"/>
        <v>83.513129415409352</v>
      </c>
      <c r="P102" s="186">
        <f t="shared" si="11"/>
        <v>53.496116994040982</v>
      </c>
      <c r="Q102" s="186">
        <v>41.755901336669922</v>
      </c>
      <c r="R102" s="188">
        <v>862.30718994140625</v>
      </c>
      <c r="S102" s="188">
        <v>800</v>
      </c>
      <c r="T102" s="189">
        <v>78405858.453931704</v>
      </c>
    </row>
    <row r="103" spans="1:20" s="190" customFormat="1" ht="18" customHeight="1" x14ac:dyDescent="0.2">
      <c r="A103" s="223" t="s">
        <v>119</v>
      </c>
      <c r="B103" s="223" t="s">
        <v>28</v>
      </c>
      <c r="C103" s="223" t="s">
        <v>139</v>
      </c>
      <c r="D103" s="188">
        <f>VLOOKUP($C103,'Fig 3.2.2'!$C:$T,3,0)</f>
        <v>131553.1727454919</v>
      </c>
      <c r="E103" s="188">
        <v>62581.656513026843</v>
      </c>
      <c r="F103" s="186">
        <f t="shared" si="6"/>
        <v>47.571377570725602</v>
      </c>
      <c r="G103" s="188">
        <v>4172.5687374749377</v>
      </c>
      <c r="H103" s="240">
        <v>22471.567935871852</v>
      </c>
      <c r="I103" s="188">
        <f t="shared" si="7"/>
        <v>26644.136673346788</v>
      </c>
      <c r="J103" s="186">
        <f t="shared" si="8"/>
        <v>42.574994268169633</v>
      </c>
      <c r="K103" s="187">
        <v>91691.319438877748</v>
      </c>
      <c r="L103" s="187">
        <v>1630355.9094188355</v>
      </c>
      <c r="M103" s="188">
        <f t="shared" si="9"/>
        <v>1722047.2288577133</v>
      </c>
      <c r="N103" s="186">
        <f t="shared" si="10"/>
        <v>21.974789442142409</v>
      </c>
      <c r="O103" s="186">
        <f t="shared" si="10"/>
        <v>72.551942706955614</v>
      </c>
      <c r="P103" s="186">
        <f t="shared" si="11"/>
        <v>64.631376500194392</v>
      </c>
      <c r="Q103" s="186">
        <v>24.775934219360352</v>
      </c>
      <c r="R103" s="188">
        <v>608.80120849609375</v>
      </c>
      <c r="S103" s="188">
        <v>500</v>
      </c>
      <c r="T103" s="189">
        <v>89546455.900601089</v>
      </c>
    </row>
    <row r="104" spans="1:20" s="190" customFormat="1" ht="18" customHeight="1" x14ac:dyDescent="0.2">
      <c r="A104" s="223" t="s">
        <v>119</v>
      </c>
      <c r="B104" s="223" t="s">
        <v>28</v>
      </c>
      <c r="C104" s="223" t="s">
        <v>140</v>
      </c>
      <c r="D104" s="188">
        <f>VLOOKUP($C104,'Fig 3.2.2'!$C:$T,3,0)</f>
        <v>33976.509217844876</v>
      </c>
      <c r="E104" s="188">
        <v>16788.470008597207</v>
      </c>
      <c r="F104" s="186">
        <f t="shared" si="6"/>
        <v>49.411991976443822</v>
      </c>
      <c r="G104" s="188">
        <v>3346.7317192695618</v>
      </c>
      <c r="H104" s="240">
        <v>1593.5352924278786</v>
      </c>
      <c r="I104" s="188">
        <f t="shared" si="7"/>
        <v>4940.2670116974405</v>
      </c>
      <c r="J104" s="186">
        <f t="shared" si="8"/>
        <v>29.426546964479666</v>
      </c>
      <c r="K104" s="187">
        <v>55691.997187094166</v>
      </c>
      <c r="L104" s="187">
        <v>111547.47046995148</v>
      </c>
      <c r="M104" s="188">
        <f t="shared" si="9"/>
        <v>167239.46765704564</v>
      </c>
      <c r="N104" s="186">
        <f t="shared" si="10"/>
        <v>16.64071155343434</v>
      </c>
      <c r="O104" s="186">
        <f t="shared" si="10"/>
        <v>69.999999999999986</v>
      </c>
      <c r="P104" s="186">
        <f t="shared" si="11"/>
        <v>33.852313500679259</v>
      </c>
      <c r="Q104" s="186">
        <v>24.841522216796875</v>
      </c>
      <c r="R104" s="188">
        <v>862.2265625</v>
      </c>
      <c r="S104" s="188">
        <v>1000</v>
      </c>
      <c r="T104" s="189">
        <v>8696452.3181663733</v>
      </c>
    </row>
    <row r="105" spans="1:20" s="190" customFormat="1" ht="18" customHeight="1" x14ac:dyDescent="0.2">
      <c r="A105" s="223" t="s">
        <v>119</v>
      </c>
      <c r="B105" s="223" t="s">
        <v>28</v>
      </c>
      <c r="C105" s="223" t="s">
        <v>141</v>
      </c>
      <c r="D105" s="188">
        <f>VLOOKUP($C105,'Fig 3.2.2'!$C:$T,3,0)</f>
        <v>21896.084934483169</v>
      </c>
      <c r="E105" s="188">
        <v>10849.883781845261</v>
      </c>
      <c r="F105" s="186">
        <f t="shared" si="6"/>
        <v>49.551706683226563</v>
      </c>
      <c r="G105" s="188">
        <v>1765.2366424587913</v>
      </c>
      <c r="H105" s="240">
        <v>738.50295750666282</v>
      </c>
      <c r="I105" s="188">
        <f t="shared" si="7"/>
        <v>2503.7395999654541</v>
      </c>
      <c r="J105" s="186">
        <f t="shared" si="8"/>
        <v>23.07618819065026</v>
      </c>
      <c r="K105" s="187">
        <v>36174.404655611484</v>
      </c>
      <c r="L105" s="187">
        <v>52091.847199807518</v>
      </c>
      <c r="M105" s="188">
        <f t="shared" si="9"/>
        <v>88266.251855419003</v>
      </c>
      <c r="N105" s="186">
        <f t="shared" si="10"/>
        <v>20.492665847466377</v>
      </c>
      <c r="O105" s="186">
        <f t="shared" si="10"/>
        <v>70.537086778474475</v>
      </c>
      <c r="P105" s="186">
        <f t="shared" si="11"/>
        <v>35.253766748202118</v>
      </c>
      <c r="Q105" s="186">
        <v>25.175876617431641</v>
      </c>
      <c r="R105" s="188">
        <v>1036.2269287109375</v>
      </c>
      <c r="S105" s="188">
        <v>1000</v>
      </c>
      <c r="T105" s="189">
        <v>4589845.096481788</v>
      </c>
    </row>
    <row r="106" spans="1:20" s="190" customFormat="1" ht="18" customHeight="1" x14ac:dyDescent="0.2">
      <c r="A106" s="223" t="s">
        <v>119</v>
      </c>
      <c r="B106" s="223" t="s">
        <v>28</v>
      </c>
      <c r="C106" s="223" t="s">
        <v>142</v>
      </c>
      <c r="D106" s="188">
        <f>VLOOKUP($C106,'Fig 3.2.2'!$C:$T,3,0)</f>
        <v>279037.82326812681</v>
      </c>
      <c r="E106" s="188">
        <v>140414.05578445402</v>
      </c>
      <c r="F106" s="186">
        <f t="shared" si="6"/>
        <v>50.320796707738957</v>
      </c>
      <c r="G106" s="188">
        <v>12026.542481391483</v>
      </c>
      <c r="H106" s="240">
        <v>44689.453677642094</v>
      </c>
      <c r="I106" s="188">
        <f t="shared" si="7"/>
        <v>56715.996159033573</v>
      </c>
      <c r="J106" s="186">
        <f t="shared" si="8"/>
        <v>40.39196492272599</v>
      </c>
      <c r="K106" s="187">
        <v>250501.07837413906</v>
      </c>
      <c r="L106" s="187">
        <v>3306102.4000584395</v>
      </c>
      <c r="M106" s="188">
        <f t="shared" si="9"/>
        <v>3556603.4784325785</v>
      </c>
      <c r="N106" s="186">
        <f t="shared" si="10"/>
        <v>20.829018711049848</v>
      </c>
      <c r="O106" s="186">
        <f t="shared" si="10"/>
        <v>73.979476766628409</v>
      </c>
      <c r="P106" s="186">
        <f t="shared" si="11"/>
        <v>62.709001327592695</v>
      </c>
      <c r="Q106" s="186">
        <v>14.53050708770752</v>
      </c>
      <c r="R106" s="188">
        <v>612.4791259765625</v>
      </c>
      <c r="S106" s="188">
        <v>500</v>
      </c>
      <c r="T106" s="189">
        <v>184943380.87849408</v>
      </c>
    </row>
    <row r="107" spans="1:20" s="190" customFormat="1" ht="18" customHeight="1" x14ac:dyDescent="0.2">
      <c r="A107" s="223" t="s">
        <v>119</v>
      </c>
      <c r="B107" s="223" t="s">
        <v>28</v>
      </c>
      <c r="C107" s="223" t="s">
        <v>143</v>
      </c>
      <c r="D107" s="188">
        <f>VLOOKUP($C107,'Fig 3.2.2'!$C:$T,3,0)</f>
        <v>52311.058827386638</v>
      </c>
      <c r="E107" s="188">
        <v>27470.731652184029</v>
      </c>
      <c r="F107" s="186">
        <f t="shared" si="6"/>
        <v>52.514195407190186</v>
      </c>
      <c r="G107" s="188">
        <v>5542.0962442412301</v>
      </c>
      <c r="H107" s="240">
        <v>1970.8492688694914</v>
      </c>
      <c r="I107" s="188">
        <f t="shared" si="7"/>
        <v>7512.9455131107215</v>
      </c>
      <c r="J107" s="186">
        <f t="shared" si="8"/>
        <v>27.348909407418031</v>
      </c>
      <c r="K107" s="187">
        <v>108728.34776087866</v>
      </c>
      <c r="L107" s="187">
        <v>142654.37351038901</v>
      </c>
      <c r="M107" s="188">
        <f t="shared" si="9"/>
        <v>251382.72127126768</v>
      </c>
      <c r="N107" s="186">
        <f t="shared" si="10"/>
        <v>19.618632187028123</v>
      </c>
      <c r="O107" s="186">
        <f t="shared" si="10"/>
        <v>72.382183540711708</v>
      </c>
      <c r="P107" s="186">
        <f t="shared" si="11"/>
        <v>33.45994202042111</v>
      </c>
      <c r="Q107" s="186">
        <v>27.838607788085938</v>
      </c>
      <c r="R107" s="188">
        <v>803.72821044921875</v>
      </c>
      <c r="S107" s="188">
        <v>600</v>
      </c>
      <c r="T107" s="189">
        <v>13071901.50610592</v>
      </c>
    </row>
    <row r="108" spans="1:20" s="190" customFormat="1" ht="18" customHeight="1" x14ac:dyDescent="0.2">
      <c r="A108" s="223" t="s">
        <v>119</v>
      </c>
      <c r="B108" s="223" t="s">
        <v>28</v>
      </c>
      <c r="C108" s="223" t="s">
        <v>144</v>
      </c>
      <c r="D108" s="188">
        <f>VLOOKUP($C108,'Fig 3.2.2'!$C:$T,3,0)</f>
        <v>97079.73303857664</v>
      </c>
      <c r="E108" s="188">
        <v>46366.777861526054</v>
      </c>
      <c r="F108" s="186">
        <f t="shared" si="6"/>
        <v>47.76154240463481</v>
      </c>
      <c r="G108" s="188">
        <v>8956.5175639234167</v>
      </c>
      <c r="H108" s="240">
        <v>4491.9914058888153</v>
      </c>
      <c r="I108" s="188">
        <f t="shared" si="7"/>
        <v>13448.508969812232</v>
      </c>
      <c r="J108" s="186">
        <f t="shared" si="8"/>
        <v>29.004622684750874</v>
      </c>
      <c r="K108" s="187">
        <v>255953.43057977527</v>
      </c>
      <c r="L108" s="187">
        <v>357949.15942618123</v>
      </c>
      <c r="M108" s="188">
        <f t="shared" si="9"/>
        <v>613902.59000595647</v>
      </c>
      <c r="N108" s="186">
        <f t="shared" si="10"/>
        <v>28.577338095193159</v>
      </c>
      <c r="O108" s="186">
        <f t="shared" si="10"/>
        <v>79.68607396642048</v>
      </c>
      <c r="P108" s="186">
        <f t="shared" si="11"/>
        <v>45.648375696070026</v>
      </c>
      <c r="Q108" s="186">
        <v>44.731037139892578</v>
      </c>
      <c r="R108" s="188">
        <v>802.59423828125</v>
      </c>
      <c r="S108" s="188">
        <v>800</v>
      </c>
      <c r="T108" s="189">
        <v>31922934.680309735</v>
      </c>
    </row>
    <row r="109" spans="1:20" s="190" customFormat="1" ht="18" customHeight="1" x14ac:dyDescent="0.2">
      <c r="A109" s="223" t="s">
        <v>119</v>
      </c>
      <c r="B109" s="223" t="s">
        <v>28</v>
      </c>
      <c r="C109" s="223" t="s">
        <v>145</v>
      </c>
      <c r="D109" s="188">
        <f>VLOOKUP($C109,'Fig 3.2.2'!$C:$T,3,0)</f>
        <v>151385.45194446918</v>
      </c>
      <c r="E109" s="188">
        <v>75494.546642400135</v>
      </c>
      <c r="F109" s="186">
        <f t="shared" si="6"/>
        <v>49.8690895807431</v>
      </c>
      <c r="G109" s="188">
        <v>18001.705864480911</v>
      </c>
      <c r="H109" s="240">
        <v>4821.1147539960884</v>
      </c>
      <c r="I109" s="188">
        <f t="shared" si="7"/>
        <v>22822.820618476999</v>
      </c>
      <c r="J109" s="186">
        <f t="shared" si="8"/>
        <v>30.231085069737972</v>
      </c>
      <c r="K109" s="187">
        <v>252214.24642161757</v>
      </c>
      <c r="L109" s="187">
        <v>393058.21435500635</v>
      </c>
      <c r="M109" s="188">
        <f t="shared" si="9"/>
        <v>645272.46077662392</v>
      </c>
      <c r="N109" s="186">
        <f t="shared" si="10"/>
        <v>14.010574793317806</v>
      </c>
      <c r="O109" s="186">
        <f t="shared" si="10"/>
        <v>81.528491730924117</v>
      </c>
      <c r="P109" s="186">
        <f t="shared" si="11"/>
        <v>28.273125025318798</v>
      </c>
      <c r="Q109" s="186">
        <v>48.201919555664063</v>
      </c>
      <c r="R109" s="188">
        <v>761.1207275390625</v>
      </c>
      <c r="S109" s="188">
        <v>700</v>
      </c>
      <c r="T109" s="189">
        <v>33554167.960384443</v>
      </c>
    </row>
    <row r="110" spans="1:20" s="190" customFormat="1" ht="18" customHeight="1" x14ac:dyDescent="0.2">
      <c r="A110" s="223" t="s">
        <v>59</v>
      </c>
      <c r="B110" s="223" t="s">
        <v>29</v>
      </c>
      <c r="C110" s="223" t="s">
        <v>146</v>
      </c>
      <c r="D110" s="188">
        <f>VLOOKUP($C110,'Fig 3.2.2'!$C:$T,3,0)</f>
        <v>157970.62017611245</v>
      </c>
      <c r="E110" s="188">
        <v>61148.090329905732</v>
      </c>
      <c r="F110" s="186">
        <f t="shared" si="6"/>
        <v>38.708520775404445</v>
      </c>
      <c r="G110" s="188">
        <v>13788.175019274964</v>
      </c>
      <c r="H110" s="240">
        <v>122.18820760459354</v>
      </c>
      <c r="I110" s="188">
        <f t="shared" si="7"/>
        <v>13910.363226879557</v>
      </c>
      <c r="J110" s="186">
        <f t="shared" si="8"/>
        <v>22.748647017152077</v>
      </c>
      <c r="K110" s="187">
        <v>123814.75894980808</v>
      </c>
      <c r="L110" s="187">
        <v>8553.1745323215346</v>
      </c>
      <c r="M110" s="188">
        <f t="shared" si="9"/>
        <v>132367.93348212962</v>
      </c>
      <c r="N110" s="186">
        <f t="shared" si="10"/>
        <v>8.9797785984528886</v>
      </c>
      <c r="O110" s="186">
        <f t="shared" si="10"/>
        <v>69.999999999999886</v>
      </c>
      <c r="P110" s="186">
        <f t="shared" si="11"/>
        <v>9.5157783677675436</v>
      </c>
      <c r="Q110" s="186">
        <v>8.1861228942871094</v>
      </c>
      <c r="R110" s="188">
        <v>819.14898681640625</v>
      </c>
      <c r="S110" s="188">
        <v>1000</v>
      </c>
      <c r="T110" s="189">
        <v>6883132.5410707407</v>
      </c>
    </row>
    <row r="111" spans="1:20" s="190" customFormat="1" ht="18" customHeight="1" x14ac:dyDescent="0.2">
      <c r="A111" s="223" t="s">
        <v>59</v>
      </c>
      <c r="B111" s="223" t="s">
        <v>29</v>
      </c>
      <c r="C111" s="223" t="s">
        <v>147</v>
      </c>
      <c r="D111" s="188">
        <f>VLOOKUP($C111,'Fig 3.2.2'!$C:$T,3,0)</f>
        <v>98366.697248798839</v>
      </c>
      <c r="E111" s="188">
        <v>37187.732129447337</v>
      </c>
      <c r="F111" s="186">
        <f t="shared" si="6"/>
        <v>37.805205592486679</v>
      </c>
      <c r="G111" s="188">
        <v>6034.5193880104916</v>
      </c>
      <c r="H111" s="240">
        <v>146.65330030947771</v>
      </c>
      <c r="I111" s="188">
        <f t="shared" si="7"/>
        <v>6181.172688319969</v>
      </c>
      <c r="J111" s="186">
        <f t="shared" si="8"/>
        <v>16.621537088639428</v>
      </c>
      <c r="K111" s="187">
        <v>78287.472355015707</v>
      </c>
      <c r="L111" s="187">
        <v>10846.220199618558</v>
      </c>
      <c r="M111" s="188">
        <f t="shared" si="9"/>
        <v>89133.692554634268</v>
      </c>
      <c r="N111" s="186">
        <f t="shared" si="10"/>
        <v>12.973273813745447</v>
      </c>
      <c r="O111" s="186">
        <f t="shared" si="10"/>
        <v>73.958241490168518</v>
      </c>
      <c r="P111" s="186">
        <f t="shared" si="11"/>
        <v>14.420191288792585</v>
      </c>
      <c r="Q111" s="186">
        <v>26.566545486450195</v>
      </c>
      <c r="R111" s="188">
        <v>820.9705810546875</v>
      </c>
      <c r="S111" s="188">
        <v>1000</v>
      </c>
      <c r="T111" s="189">
        <v>4634952.0128409816</v>
      </c>
    </row>
    <row r="112" spans="1:20" s="190" customFormat="1" ht="18" customHeight="1" x14ac:dyDescent="0.2">
      <c r="A112" s="223" t="s">
        <v>59</v>
      </c>
      <c r="B112" s="223" t="s">
        <v>29</v>
      </c>
      <c r="C112" s="223" t="s">
        <v>148</v>
      </c>
      <c r="D112" s="188">
        <f>VLOOKUP($C112,'Fig 3.2.2'!$C:$T,3,0)</f>
        <v>102266.74039795896</v>
      </c>
      <c r="E112" s="188">
        <v>39194.765722478012</v>
      </c>
      <c r="F112" s="186">
        <f t="shared" si="6"/>
        <v>38.326014469568705</v>
      </c>
      <c r="G112" s="188">
        <v>6089.4851761431437</v>
      </c>
      <c r="H112" s="240">
        <v>102.20875252595565</v>
      </c>
      <c r="I112" s="188">
        <f t="shared" si="7"/>
        <v>6191.6939286690995</v>
      </c>
      <c r="J112" s="186">
        <f t="shared" si="8"/>
        <v>15.797246939833581</v>
      </c>
      <c r="K112" s="187">
        <v>85766.572366325388</v>
      </c>
      <c r="L112" s="187">
        <v>8902.8832250201049</v>
      </c>
      <c r="M112" s="188">
        <f t="shared" si="9"/>
        <v>94669.455591345497</v>
      </c>
      <c r="N112" s="186">
        <f t="shared" si="10"/>
        <v>14.08437164808845</v>
      </c>
      <c r="O112" s="186">
        <f t="shared" si="10"/>
        <v>87.104900558875727</v>
      </c>
      <c r="P112" s="186">
        <f t="shared" si="11"/>
        <v>15.289750540316943</v>
      </c>
      <c r="Q112" s="186">
        <v>40.183891296386719</v>
      </c>
      <c r="R112" s="188">
        <v>792.2227783203125</v>
      </c>
      <c r="S112" s="188">
        <v>800</v>
      </c>
      <c r="T112" s="189">
        <v>4922811.6907499656</v>
      </c>
    </row>
    <row r="113" spans="1:20" s="190" customFormat="1" ht="18" customHeight="1" x14ac:dyDescent="0.2">
      <c r="A113" s="223" t="s">
        <v>59</v>
      </c>
      <c r="B113" s="223" t="s">
        <v>29</v>
      </c>
      <c r="C113" s="223" t="s">
        <v>149</v>
      </c>
      <c r="D113" s="188">
        <f>VLOOKUP($C113,'Fig 3.2.2'!$C:$T,3,0)</f>
        <v>53612.734677511275</v>
      </c>
      <c r="E113" s="188">
        <v>18392.274184533431</v>
      </c>
      <c r="F113" s="186">
        <f t="shared" si="6"/>
        <v>34.305793754349132</v>
      </c>
      <c r="G113" s="188">
        <v>2937.1833919460437</v>
      </c>
      <c r="H113" s="240">
        <v>56.611588857135544</v>
      </c>
      <c r="I113" s="188">
        <f t="shared" si="7"/>
        <v>2993.7949808031794</v>
      </c>
      <c r="J113" s="186">
        <f t="shared" si="8"/>
        <v>16.277459496122258</v>
      </c>
      <c r="K113" s="187">
        <v>39112.24704054842</v>
      </c>
      <c r="L113" s="187">
        <v>4414.4126224994252</v>
      </c>
      <c r="M113" s="188">
        <f t="shared" si="9"/>
        <v>43526.659663047845</v>
      </c>
      <c r="N113" s="186">
        <f t="shared" si="10"/>
        <v>13.316242747319373</v>
      </c>
      <c r="O113" s="186">
        <f t="shared" si="10"/>
        <v>77.977190035057916</v>
      </c>
      <c r="P113" s="186">
        <f t="shared" si="11"/>
        <v>14.538958058968504</v>
      </c>
      <c r="Q113" s="186">
        <v>22.231748580932617</v>
      </c>
      <c r="R113" s="188">
        <v>816.734619140625</v>
      </c>
      <c r="S113" s="188">
        <v>1000</v>
      </c>
      <c r="T113" s="189">
        <v>2263386.3024784881</v>
      </c>
    </row>
    <row r="114" spans="1:20" s="190" customFormat="1" ht="18" customHeight="1" x14ac:dyDescent="0.2">
      <c r="A114" s="223" t="s">
        <v>59</v>
      </c>
      <c r="B114" s="223" t="s">
        <v>29</v>
      </c>
      <c r="C114" s="223" t="s">
        <v>150</v>
      </c>
      <c r="D114" s="188">
        <f>VLOOKUP($C114,'Fig 3.2.2'!$C:$T,3,0)</f>
        <v>181780.5505936663</v>
      </c>
      <c r="E114" s="188">
        <v>67830.480901661838</v>
      </c>
      <c r="F114" s="186">
        <f t="shared" si="6"/>
        <v>37.314487540134685</v>
      </c>
      <c r="G114" s="188">
        <v>10735.245714085351</v>
      </c>
      <c r="H114" s="240">
        <v>127.46366814462925</v>
      </c>
      <c r="I114" s="188">
        <f t="shared" si="7"/>
        <v>10862.709382229981</v>
      </c>
      <c r="J114" s="186">
        <f t="shared" si="8"/>
        <v>16.014495604090353</v>
      </c>
      <c r="K114" s="187">
        <v>120005.98122543994</v>
      </c>
      <c r="L114" s="187">
        <v>12016.774616286184</v>
      </c>
      <c r="M114" s="188">
        <f t="shared" si="9"/>
        <v>132022.75584172612</v>
      </c>
      <c r="N114" s="186">
        <f t="shared" si="10"/>
        <v>11.178689749782269</v>
      </c>
      <c r="O114" s="186">
        <f t="shared" si="10"/>
        <v>94.276077184999139</v>
      </c>
      <c r="P114" s="186">
        <f t="shared" si="11"/>
        <v>12.153759361149682</v>
      </c>
      <c r="Q114" s="186">
        <v>9.4720735549926758</v>
      </c>
      <c r="R114" s="188">
        <v>870.6533203125</v>
      </c>
      <c r="S114" s="188">
        <v>1000</v>
      </c>
      <c r="T114" s="189">
        <v>6865183.303769758</v>
      </c>
    </row>
    <row r="115" spans="1:20" s="190" customFormat="1" ht="18" customHeight="1" x14ac:dyDescent="0.2">
      <c r="A115" s="223" t="s">
        <v>59</v>
      </c>
      <c r="B115" s="223" t="s">
        <v>29</v>
      </c>
      <c r="C115" s="223" t="s">
        <v>151</v>
      </c>
      <c r="D115" s="188">
        <f>VLOOKUP($C115,'Fig 3.2.2'!$C:$T,3,0)</f>
        <v>89088.322680664831</v>
      </c>
      <c r="E115" s="188">
        <v>35452.382417814049</v>
      </c>
      <c r="F115" s="186">
        <f t="shared" si="6"/>
        <v>39.794645752723788</v>
      </c>
      <c r="G115" s="188">
        <v>5768.8367569852289</v>
      </c>
      <c r="H115" s="240">
        <v>83.522617243930796</v>
      </c>
      <c r="I115" s="188">
        <f t="shared" si="7"/>
        <v>5852.3593742291596</v>
      </c>
      <c r="J115" s="186">
        <f t="shared" si="8"/>
        <v>16.507661756713073</v>
      </c>
      <c r="K115" s="187">
        <v>73514.576716816664</v>
      </c>
      <c r="L115" s="187">
        <v>6622.5779359430644</v>
      </c>
      <c r="M115" s="188">
        <f t="shared" si="9"/>
        <v>80137.154652759724</v>
      </c>
      <c r="N115" s="186">
        <f t="shared" si="10"/>
        <v>12.743396947019018</v>
      </c>
      <c r="O115" s="186">
        <f t="shared" si="10"/>
        <v>79.290833482882704</v>
      </c>
      <c r="P115" s="186">
        <f t="shared" si="11"/>
        <v>13.69313631108222</v>
      </c>
      <c r="Q115" s="186">
        <v>38.466266632080078</v>
      </c>
      <c r="R115" s="188">
        <v>677.85699462890625</v>
      </c>
      <c r="S115" s="188">
        <v>500</v>
      </c>
      <c r="T115" s="189">
        <v>4167132.0419435054</v>
      </c>
    </row>
    <row r="116" spans="1:20" s="190" customFormat="1" ht="18" customHeight="1" x14ac:dyDescent="0.2">
      <c r="A116" s="223" t="s">
        <v>59</v>
      </c>
      <c r="B116" s="223" t="s">
        <v>29</v>
      </c>
      <c r="C116" s="223" t="s">
        <v>152</v>
      </c>
      <c r="D116" s="188">
        <f>VLOOKUP($C116,'Fig 3.2.2'!$C:$T,3,0)</f>
        <v>79117.13857800026</v>
      </c>
      <c r="E116" s="188">
        <v>31485.083233307701</v>
      </c>
      <c r="F116" s="186">
        <f t="shared" si="6"/>
        <v>39.795528249883667</v>
      </c>
      <c r="G116" s="188">
        <v>5924.3318302244043</v>
      </c>
      <c r="H116" s="240">
        <v>92.109813463098149</v>
      </c>
      <c r="I116" s="188">
        <f t="shared" si="7"/>
        <v>6016.4416436875026</v>
      </c>
      <c r="J116" s="186">
        <f t="shared" si="8"/>
        <v>19.108863708903204</v>
      </c>
      <c r="K116" s="187">
        <v>73415.056750474425</v>
      </c>
      <c r="L116" s="187">
        <v>8153.2360097323581</v>
      </c>
      <c r="M116" s="188">
        <f t="shared" si="9"/>
        <v>81568.292760206779</v>
      </c>
      <c r="N116" s="186">
        <f t="shared" si="10"/>
        <v>12.392124353320293</v>
      </c>
      <c r="O116" s="186">
        <f t="shared" si="10"/>
        <v>88.516475098484264</v>
      </c>
      <c r="P116" s="186">
        <f t="shared" si="11"/>
        <v>13.557564020551727</v>
      </c>
      <c r="Q116" s="186">
        <v>32.76446533203125</v>
      </c>
      <c r="R116" s="188">
        <v>770.157470703125</v>
      </c>
      <c r="S116" s="188">
        <v>800</v>
      </c>
      <c r="T116" s="189">
        <v>4241551.2235307526</v>
      </c>
    </row>
    <row r="117" spans="1:20" s="190" customFormat="1" ht="18" customHeight="1" x14ac:dyDescent="0.2">
      <c r="A117" s="223" t="s">
        <v>59</v>
      </c>
      <c r="B117" s="223" t="s">
        <v>29</v>
      </c>
      <c r="C117" s="223" t="s">
        <v>153</v>
      </c>
      <c r="D117" s="188">
        <f>VLOOKUP($C117,'Fig 3.2.2'!$C:$T,3,0)</f>
        <v>265077.37232480745</v>
      </c>
      <c r="E117" s="188">
        <v>95155.206501308319</v>
      </c>
      <c r="F117" s="186">
        <f t="shared" si="6"/>
        <v>35.897144168424802</v>
      </c>
      <c r="G117" s="188">
        <v>14822.340120572402</v>
      </c>
      <c r="H117" s="240">
        <v>261.99560451566276</v>
      </c>
      <c r="I117" s="188">
        <f t="shared" si="7"/>
        <v>15084.335725088065</v>
      </c>
      <c r="J117" s="186">
        <f t="shared" si="8"/>
        <v>15.852349314044803</v>
      </c>
      <c r="K117" s="187">
        <v>177964.05677184873</v>
      </c>
      <c r="L117" s="187">
        <v>18497.471578368695</v>
      </c>
      <c r="M117" s="188">
        <f t="shared" si="9"/>
        <v>196461.52835021741</v>
      </c>
      <c r="N117" s="186">
        <f t="shared" si="10"/>
        <v>12.006475045384143</v>
      </c>
      <c r="O117" s="186">
        <f t="shared" si="10"/>
        <v>70.60222102795953</v>
      </c>
      <c r="P117" s="186">
        <f t="shared" si="11"/>
        <v>13.024208154122771</v>
      </c>
      <c r="Q117" s="186">
        <v>24.74543571472168</v>
      </c>
      <c r="R117" s="188">
        <v>838.72161865234375</v>
      </c>
      <c r="S117" s="188">
        <v>1000</v>
      </c>
      <c r="T117" s="189">
        <v>10215999.474211305</v>
      </c>
    </row>
    <row r="118" spans="1:20" s="190" customFormat="1" ht="18" customHeight="1" x14ac:dyDescent="0.2">
      <c r="A118" s="223" t="s">
        <v>59</v>
      </c>
      <c r="B118" s="223" t="s">
        <v>29</v>
      </c>
      <c r="C118" s="223" t="s">
        <v>154</v>
      </c>
      <c r="D118" s="188">
        <f>VLOOKUP($C118,'Fig 3.2.2'!$C:$T,3,0)</f>
        <v>106208.74474506218</v>
      </c>
      <c r="E118" s="188">
        <v>37152.542874728155</v>
      </c>
      <c r="F118" s="186">
        <f t="shared" si="6"/>
        <v>34.980681641523155</v>
      </c>
      <c r="G118" s="188">
        <v>7443.7507325696142</v>
      </c>
      <c r="H118" s="240">
        <v>148.18716193081752</v>
      </c>
      <c r="I118" s="188">
        <f t="shared" si="7"/>
        <v>7591.9378945004319</v>
      </c>
      <c r="J118" s="186">
        <f t="shared" si="8"/>
        <v>20.434504093297495</v>
      </c>
      <c r="K118" s="187">
        <v>83272.572246803567</v>
      </c>
      <c r="L118" s="187">
        <v>11666.716945000173</v>
      </c>
      <c r="M118" s="188">
        <f t="shared" si="9"/>
        <v>94939.289191803735</v>
      </c>
      <c r="N118" s="186">
        <f t="shared" si="10"/>
        <v>11.186910367974873</v>
      </c>
      <c r="O118" s="186">
        <f t="shared" si="10"/>
        <v>78.729606485390974</v>
      </c>
      <c r="P118" s="186">
        <f t="shared" si="11"/>
        <v>12.505277375961855</v>
      </c>
      <c r="Q118" s="186">
        <v>20.495786666870117</v>
      </c>
      <c r="R118" s="188">
        <v>798.23358154296875</v>
      </c>
      <c r="S118" s="188">
        <v>1000</v>
      </c>
      <c r="T118" s="189">
        <v>4936843.0379737942</v>
      </c>
    </row>
    <row r="119" spans="1:20" s="190" customFormat="1" ht="18" customHeight="1" x14ac:dyDescent="0.2">
      <c r="A119" s="223" t="s">
        <v>59</v>
      </c>
      <c r="B119" s="223" t="s">
        <v>29</v>
      </c>
      <c r="C119" s="223" t="s">
        <v>155</v>
      </c>
      <c r="D119" s="188">
        <f>VLOOKUP($C119,'Fig 3.2.2'!$C:$T,3,0)</f>
        <v>50795.685689758699</v>
      </c>
      <c r="E119" s="188">
        <v>19564.697724678143</v>
      </c>
      <c r="F119" s="186">
        <f t="shared" si="6"/>
        <v>38.516455598556334</v>
      </c>
      <c r="G119" s="188">
        <v>2311.3844387968634</v>
      </c>
      <c r="H119" s="240">
        <v>46.79309310397835</v>
      </c>
      <c r="I119" s="188">
        <f t="shared" si="7"/>
        <v>2358.1775319008416</v>
      </c>
      <c r="J119" s="186">
        <f t="shared" si="8"/>
        <v>12.0532275278975</v>
      </c>
      <c r="K119" s="187">
        <v>29541.488211582178</v>
      </c>
      <c r="L119" s="187">
        <v>3275.5165172784832</v>
      </c>
      <c r="M119" s="188">
        <f t="shared" si="9"/>
        <v>32817.004728860658</v>
      </c>
      <c r="N119" s="186">
        <f t="shared" si="10"/>
        <v>12.780863155312797</v>
      </c>
      <c r="O119" s="186">
        <f t="shared" si="10"/>
        <v>69.999999999999972</v>
      </c>
      <c r="P119" s="186">
        <f t="shared" si="11"/>
        <v>13.916257060768473</v>
      </c>
      <c r="Q119" s="186">
        <v>17.158403396606445</v>
      </c>
      <c r="R119" s="188">
        <v>746.2110595703125</v>
      </c>
      <c r="S119" s="188">
        <v>800</v>
      </c>
      <c r="T119" s="189">
        <v>1706484.2459007544</v>
      </c>
    </row>
    <row r="120" spans="1:20" s="190" customFormat="1" ht="18" customHeight="1" x14ac:dyDescent="0.2">
      <c r="A120" s="223" t="s">
        <v>46</v>
      </c>
      <c r="B120" s="223" t="s">
        <v>30</v>
      </c>
      <c r="C120" s="223" t="s">
        <v>156</v>
      </c>
      <c r="D120" s="188">
        <f>VLOOKUP($C120,'Fig 3.2.2'!$C:$T,3,0)</f>
        <v>7465.6649932252376</v>
      </c>
      <c r="E120" s="188">
        <v>3497.6242731406387</v>
      </c>
      <c r="F120" s="186">
        <f t="shared" si="6"/>
        <v>46.849467211756476</v>
      </c>
      <c r="G120" s="188">
        <v>914.03290577129451</v>
      </c>
      <c r="H120" s="240">
        <v>82.096600239425612</v>
      </c>
      <c r="I120" s="188">
        <f t="shared" si="7"/>
        <v>996.12950601072009</v>
      </c>
      <c r="J120" s="186">
        <f t="shared" si="8"/>
        <v>28.480174776356431</v>
      </c>
      <c r="K120" s="187">
        <v>11638.657981438573</v>
      </c>
      <c r="L120" s="187">
        <v>5956.7620167597925</v>
      </c>
      <c r="M120" s="188">
        <f t="shared" si="9"/>
        <v>17595.419998198366</v>
      </c>
      <c r="N120" s="186">
        <f t="shared" si="10"/>
        <v>12.733303044070876</v>
      </c>
      <c r="O120" s="186">
        <f t="shared" si="10"/>
        <v>72.557962198039363</v>
      </c>
      <c r="P120" s="186">
        <f t="shared" si="11"/>
        <v>17.663787581861879</v>
      </c>
      <c r="Q120" s="186">
        <v>52.3643798828125</v>
      </c>
      <c r="R120" s="188">
        <v>963.35443115234375</v>
      </c>
      <c r="S120" s="188">
        <v>1000</v>
      </c>
      <c r="T120" s="189">
        <v>914961.83990631497</v>
      </c>
    </row>
    <row r="121" spans="1:20" s="190" customFormat="1" ht="18" customHeight="1" x14ac:dyDescent="0.2">
      <c r="A121" s="223" t="s">
        <v>46</v>
      </c>
      <c r="B121" s="223" t="s">
        <v>30</v>
      </c>
      <c r="C121" s="223" t="s">
        <v>157</v>
      </c>
      <c r="D121" s="188">
        <f>VLOOKUP($C121,'Fig 3.2.2'!$C:$T,3,0)</f>
        <v>59355.301087288542</v>
      </c>
      <c r="E121" s="188">
        <v>30593.216253017701</v>
      </c>
      <c r="F121" s="186">
        <f t="shared" si="6"/>
        <v>51.542517167972903</v>
      </c>
      <c r="G121" s="188">
        <v>7395.0009567117659</v>
      </c>
      <c r="H121" s="240">
        <v>5687.6024260721388</v>
      </c>
      <c r="I121" s="188">
        <f t="shared" si="7"/>
        <v>13082.603382783906</v>
      </c>
      <c r="J121" s="186">
        <f t="shared" si="8"/>
        <v>42.763086020723442</v>
      </c>
      <c r="K121" s="187">
        <v>172205.32716388759</v>
      </c>
      <c r="L121" s="187">
        <v>459665.76887121127</v>
      </c>
      <c r="M121" s="188">
        <f t="shared" si="9"/>
        <v>631871.09603509889</v>
      </c>
      <c r="N121" s="186">
        <f t="shared" si="10"/>
        <v>23.286721417877921</v>
      </c>
      <c r="O121" s="186">
        <f t="shared" si="10"/>
        <v>80.818899500444985</v>
      </c>
      <c r="P121" s="186">
        <f t="shared" si="11"/>
        <v>48.298574645059695</v>
      </c>
      <c r="Q121" s="186">
        <v>38.810791015625</v>
      </c>
      <c r="R121" s="188">
        <v>914.3336181640625</v>
      </c>
      <c r="S121" s="188">
        <v>1000</v>
      </c>
      <c r="T121" s="189">
        <v>32857296.993825141</v>
      </c>
    </row>
    <row r="122" spans="1:20" s="190" customFormat="1" ht="18" customHeight="1" x14ac:dyDescent="0.2">
      <c r="A122" s="223" t="s">
        <v>46</v>
      </c>
      <c r="B122" s="223" t="s">
        <v>30</v>
      </c>
      <c r="C122" s="223" t="s">
        <v>158</v>
      </c>
      <c r="D122" s="188">
        <f>VLOOKUP($C122,'Fig 3.2.2'!$C:$T,3,0)</f>
        <v>29872.780566901594</v>
      </c>
      <c r="E122" s="188">
        <v>15200.61234150953</v>
      </c>
      <c r="F122" s="186">
        <f t="shared" si="6"/>
        <v>50.884491008351205</v>
      </c>
      <c r="G122" s="188">
        <v>4769.5712577642462</v>
      </c>
      <c r="H122" s="240">
        <v>1089.597937341076</v>
      </c>
      <c r="I122" s="188">
        <f t="shared" si="7"/>
        <v>5859.1691951053217</v>
      </c>
      <c r="J122" s="186">
        <f t="shared" si="8"/>
        <v>38.545612923140069</v>
      </c>
      <c r="K122" s="187">
        <v>52927.592842771759</v>
      </c>
      <c r="L122" s="187">
        <v>78004.983384057268</v>
      </c>
      <c r="M122" s="188">
        <f t="shared" si="9"/>
        <v>130932.57622682903</v>
      </c>
      <c r="N122" s="186">
        <f t="shared" si="10"/>
        <v>11.096928839591708</v>
      </c>
      <c r="O122" s="186">
        <f t="shared" si="10"/>
        <v>71.59061219812078</v>
      </c>
      <c r="P122" s="186">
        <f t="shared" si="11"/>
        <v>22.346611245875696</v>
      </c>
      <c r="Q122" s="186">
        <v>29.984682083129883</v>
      </c>
      <c r="R122" s="188">
        <v>966.6114501953125</v>
      </c>
      <c r="S122" s="188">
        <v>1000</v>
      </c>
      <c r="T122" s="189">
        <v>6808493.9637951097</v>
      </c>
    </row>
    <row r="123" spans="1:20" s="190" customFormat="1" ht="18" customHeight="1" x14ac:dyDescent="0.2">
      <c r="A123" s="223" t="s">
        <v>46</v>
      </c>
      <c r="B123" s="223" t="s">
        <v>30</v>
      </c>
      <c r="C123" s="223" t="s">
        <v>159</v>
      </c>
      <c r="D123" s="188">
        <f>VLOOKUP($C123,'Fig 3.2.2'!$C:$T,3,0)</f>
        <v>178660.58902770333</v>
      </c>
      <c r="E123" s="188">
        <v>85130.210878160593</v>
      </c>
      <c r="F123" s="186">
        <f t="shared" si="6"/>
        <v>47.649126951529411</v>
      </c>
      <c r="G123" s="188">
        <v>15229.123840505639</v>
      </c>
      <c r="H123" s="240">
        <v>18406.182708445394</v>
      </c>
      <c r="I123" s="188">
        <f t="shared" si="7"/>
        <v>33635.306548951034</v>
      </c>
      <c r="J123" s="186">
        <f t="shared" si="8"/>
        <v>39.510423152939559</v>
      </c>
      <c r="K123" s="187">
        <v>289829.8658936256</v>
      </c>
      <c r="L123" s="187">
        <v>1336933.4489624817</v>
      </c>
      <c r="M123" s="188">
        <f t="shared" si="9"/>
        <v>1626763.3148561073</v>
      </c>
      <c r="N123" s="186">
        <f t="shared" si="10"/>
        <v>19.031289582316681</v>
      </c>
      <c r="O123" s="186">
        <f t="shared" si="10"/>
        <v>72.635019989726075</v>
      </c>
      <c r="P123" s="186">
        <f t="shared" si="11"/>
        <v>48.364753640303611</v>
      </c>
      <c r="Q123" s="186">
        <v>26.709243774414063</v>
      </c>
      <c r="R123" s="188">
        <v>769.1707763671875</v>
      </c>
      <c r="S123" s="188">
        <v>800</v>
      </c>
      <c r="T123" s="189">
        <v>84591692.372517586</v>
      </c>
    </row>
    <row r="124" spans="1:20" s="190" customFormat="1" ht="18" customHeight="1" x14ac:dyDescent="0.2">
      <c r="A124" s="223" t="s">
        <v>46</v>
      </c>
      <c r="B124" s="223" t="s">
        <v>30</v>
      </c>
      <c r="C124" s="223" t="s">
        <v>160</v>
      </c>
      <c r="D124" s="188">
        <f>VLOOKUP($C124,'Fig 3.2.2'!$C:$T,3,0)</f>
        <v>84735.252571886886</v>
      </c>
      <c r="E124" s="188">
        <v>44607.950373062857</v>
      </c>
      <c r="F124" s="186">
        <f t="shared" si="6"/>
        <v>52.643910319637968</v>
      </c>
      <c r="G124" s="188">
        <v>9669.2696705858834</v>
      </c>
      <c r="H124" s="240">
        <v>2069.2164442973481</v>
      </c>
      <c r="I124" s="188">
        <f t="shared" si="7"/>
        <v>11738.486114883231</v>
      </c>
      <c r="J124" s="186">
        <f t="shared" si="8"/>
        <v>26.314784733915243</v>
      </c>
      <c r="K124" s="187">
        <v>166912.75600098947</v>
      </c>
      <c r="L124" s="187">
        <v>166286.01829741927</v>
      </c>
      <c r="M124" s="188">
        <f t="shared" si="9"/>
        <v>333198.77429840877</v>
      </c>
      <c r="N124" s="186">
        <f t="shared" si="10"/>
        <v>17.262188529992237</v>
      </c>
      <c r="O124" s="186">
        <f t="shared" si="10"/>
        <v>80.361829114443211</v>
      </c>
      <c r="P124" s="186">
        <f t="shared" si="11"/>
        <v>28.385157254302658</v>
      </c>
      <c r="Q124" s="186">
        <v>31.422683715820313</v>
      </c>
      <c r="R124" s="188">
        <v>843.7144775390625</v>
      </c>
      <c r="S124" s="188">
        <v>1000</v>
      </c>
      <c r="T124" s="189">
        <v>17326336.263517257</v>
      </c>
    </row>
    <row r="125" spans="1:20" s="190" customFormat="1" ht="18" customHeight="1" x14ac:dyDescent="0.2">
      <c r="A125" s="223" t="s">
        <v>46</v>
      </c>
      <c r="B125" s="223" t="s">
        <v>30</v>
      </c>
      <c r="C125" s="223" t="s">
        <v>161</v>
      </c>
      <c r="D125" s="188">
        <f>VLOOKUP($C125,'Fig 3.2.2'!$C:$T,3,0)</f>
        <v>77328.208769164397</v>
      </c>
      <c r="E125" s="188">
        <v>35021.051078283839</v>
      </c>
      <c r="F125" s="186">
        <f t="shared" si="6"/>
        <v>45.288843018240101</v>
      </c>
      <c r="G125" s="188">
        <v>3970.6020013089469</v>
      </c>
      <c r="H125" s="240">
        <v>13298.394290749427</v>
      </c>
      <c r="I125" s="188">
        <f t="shared" si="7"/>
        <v>17268.996292058375</v>
      </c>
      <c r="J125" s="186">
        <f t="shared" si="8"/>
        <v>49.310331244645838</v>
      </c>
      <c r="K125" s="187">
        <v>89216.311306570933</v>
      </c>
      <c r="L125" s="187">
        <v>1133876.9244780915</v>
      </c>
      <c r="M125" s="188">
        <f t="shared" si="9"/>
        <v>1223093.2357846624</v>
      </c>
      <c r="N125" s="186">
        <f t="shared" si="10"/>
        <v>22.469215317264215</v>
      </c>
      <c r="O125" s="186">
        <f t="shared" si="10"/>
        <v>85.264198044333384</v>
      </c>
      <c r="P125" s="186">
        <f t="shared" si="11"/>
        <v>70.825959719913527</v>
      </c>
      <c r="Q125" s="186">
        <v>34.878532409667969</v>
      </c>
      <c r="R125" s="188">
        <v>750.06494140625</v>
      </c>
      <c r="S125" s="188">
        <v>800</v>
      </c>
      <c r="T125" s="189">
        <v>63600848.260802448</v>
      </c>
    </row>
    <row r="126" spans="1:20" s="190" customFormat="1" ht="18" customHeight="1" x14ac:dyDescent="0.2">
      <c r="A126" s="223" t="s">
        <v>46</v>
      </c>
      <c r="B126" s="223" t="s">
        <v>30</v>
      </c>
      <c r="C126" s="223" t="s">
        <v>162</v>
      </c>
      <c r="D126" s="188">
        <f>VLOOKUP($C126,'Fig 3.2.2'!$C:$T,3,0)</f>
        <v>185376.37521895874</v>
      </c>
      <c r="E126" s="188">
        <v>80183.821559504693</v>
      </c>
      <c r="F126" s="186">
        <f t="shared" si="6"/>
        <v>43.254606453921085</v>
      </c>
      <c r="G126" s="188">
        <v>16710.418975468183</v>
      </c>
      <c r="H126" s="240">
        <v>249.27111612148207</v>
      </c>
      <c r="I126" s="188">
        <f t="shared" si="7"/>
        <v>16959.690091589666</v>
      </c>
      <c r="J126" s="186">
        <f t="shared" si="8"/>
        <v>21.151012463285777</v>
      </c>
      <c r="K126" s="187">
        <v>99049.665557495071</v>
      </c>
      <c r="L126" s="187">
        <v>17448.978128503735</v>
      </c>
      <c r="M126" s="188">
        <f t="shared" si="9"/>
        <v>116498.6436859988</v>
      </c>
      <c r="N126" s="186">
        <f t="shared" si="10"/>
        <v>5.9274196357916251</v>
      </c>
      <c r="O126" s="186">
        <f t="shared" si="10"/>
        <v>69.999999999999957</v>
      </c>
      <c r="P126" s="186">
        <f t="shared" si="11"/>
        <v>6.8691493215297985</v>
      </c>
      <c r="Q126" s="186">
        <v>18.019950866699219</v>
      </c>
      <c r="R126" s="188">
        <v>927.7099609375</v>
      </c>
      <c r="S126" s="188">
        <v>1000</v>
      </c>
      <c r="T126" s="189">
        <v>6057929.471671938</v>
      </c>
    </row>
    <row r="127" spans="1:20" s="190" customFormat="1" ht="18" customHeight="1" x14ac:dyDescent="0.2">
      <c r="A127" s="223" t="s">
        <v>46</v>
      </c>
      <c r="B127" s="223" t="s">
        <v>30</v>
      </c>
      <c r="C127" s="223" t="s">
        <v>163</v>
      </c>
      <c r="D127" s="188">
        <f>VLOOKUP($C127,'Fig 3.2.2'!$C:$T,3,0)</f>
        <v>37099.231679188641</v>
      </c>
      <c r="E127" s="188">
        <v>18608.869049473484</v>
      </c>
      <c r="F127" s="186">
        <f t="shared" si="6"/>
        <v>50.159715463628864</v>
      </c>
      <c r="G127" s="188">
        <v>4631.3743510352133</v>
      </c>
      <c r="H127" s="240">
        <v>3293.1901586279569</v>
      </c>
      <c r="I127" s="188">
        <f t="shared" si="7"/>
        <v>7924.5645096631706</v>
      </c>
      <c r="J127" s="186">
        <f t="shared" si="8"/>
        <v>42.584879761338243</v>
      </c>
      <c r="K127" s="187">
        <v>105684.58574881108</v>
      </c>
      <c r="L127" s="187">
        <v>254037.41693054847</v>
      </c>
      <c r="M127" s="188">
        <f t="shared" si="9"/>
        <v>359722.00267935952</v>
      </c>
      <c r="N127" s="186">
        <f t="shared" si="10"/>
        <v>22.819270855353825</v>
      </c>
      <c r="O127" s="186">
        <f t="shared" si="10"/>
        <v>77.140221090782134</v>
      </c>
      <c r="P127" s="186">
        <f t="shared" si="11"/>
        <v>45.393283408913696</v>
      </c>
      <c r="Q127" s="186">
        <v>37.887485504150391</v>
      </c>
      <c r="R127" s="188">
        <v>1027.65185546875</v>
      </c>
      <c r="S127" s="188">
        <v>1000</v>
      </c>
      <c r="T127" s="189">
        <v>18705544.139326695</v>
      </c>
    </row>
    <row r="128" spans="1:20" s="190" customFormat="1" ht="18" customHeight="1" x14ac:dyDescent="0.2">
      <c r="A128" s="223" t="s">
        <v>46</v>
      </c>
      <c r="B128" s="223" t="s">
        <v>30</v>
      </c>
      <c r="C128" s="223" t="s">
        <v>164</v>
      </c>
      <c r="D128" s="188">
        <f>VLOOKUP($C128,'Fig 3.2.2'!$C:$T,3,0)</f>
        <v>50830.10618162794</v>
      </c>
      <c r="E128" s="188">
        <v>24131.462536493127</v>
      </c>
      <c r="F128" s="186">
        <f t="shared" si="6"/>
        <v>47.474743511779671</v>
      </c>
      <c r="G128" s="188">
        <v>4009.6126287848024</v>
      </c>
      <c r="H128" s="240">
        <v>3820.7583982337601</v>
      </c>
      <c r="I128" s="188">
        <f t="shared" si="7"/>
        <v>7830.371027018562</v>
      </c>
      <c r="J128" s="186">
        <f t="shared" si="8"/>
        <v>32.448804191527877</v>
      </c>
      <c r="K128" s="187">
        <v>81139.814219268577</v>
      </c>
      <c r="L128" s="187">
        <v>270822.35104971053</v>
      </c>
      <c r="M128" s="188">
        <f t="shared" si="9"/>
        <v>351962.16526897909</v>
      </c>
      <c r="N128" s="186">
        <f t="shared" si="10"/>
        <v>20.236322490798745</v>
      </c>
      <c r="O128" s="186">
        <f t="shared" si="10"/>
        <v>70.881830993266902</v>
      </c>
      <c r="P128" s="186">
        <f t="shared" si="11"/>
        <v>44.948338214695013</v>
      </c>
      <c r="Q128" s="186">
        <v>22.479080200195313</v>
      </c>
      <c r="R128" s="188">
        <v>935.9952392578125</v>
      </c>
      <c r="S128" s="188">
        <v>1000</v>
      </c>
      <c r="T128" s="189">
        <v>18302032.593986914</v>
      </c>
    </row>
    <row r="129" spans="1:20" s="190" customFormat="1" ht="18" customHeight="1" x14ac:dyDescent="0.2">
      <c r="A129" s="223" t="s">
        <v>37</v>
      </c>
      <c r="B129" s="223" t="s">
        <v>31</v>
      </c>
      <c r="C129" s="223" t="s">
        <v>165</v>
      </c>
      <c r="D129" s="188">
        <f>VLOOKUP($C129,'Fig 3.2.2'!$C:$T,3,0)</f>
        <v>123960.74618539824</v>
      </c>
      <c r="E129" s="188">
        <v>46702.196807230073</v>
      </c>
      <c r="F129" s="186">
        <f t="shared" si="6"/>
        <v>37.674988449473602</v>
      </c>
      <c r="G129" s="188">
        <v>16009.092791104733</v>
      </c>
      <c r="H129" s="240">
        <v>98.52586886142447</v>
      </c>
      <c r="I129" s="188">
        <f t="shared" si="7"/>
        <v>16107.618659966158</v>
      </c>
      <c r="J129" s="186">
        <f t="shared" si="8"/>
        <v>34.490066337677078</v>
      </c>
      <c r="K129" s="187">
        <v>314876.3986332757</v>
      </c>
      <c r="L129" s="187">
        <v>3268.5309296199198</v>
      </c>
      <c r="M129" s="188">
        <f t="shared" si="9"/>
        <v>318144.92956289562</v>
      </c>
      <c r="N129" s="186">
        <f t="shared" si="10"/>
        <v>19.668597261690753</v>
      </c>
      <c r="O129" s="186">
        <f t="shared" si="10"/>
        <v>33.17434261064038</v>
      </c>
      <c r="P129" s="186">
        <f t="shared" si="11"/>
        <v>19.751208187813159</v>
      </c>
      <c r="Q129" s="186">
        <v>82.277122497558594</v>
      </c>
      <c r="R129" s="188">
        <v>918.8768310546875</v>
      </c>
      <c r="S129" s="188">
        <v>1000</v>
      </c>
      <c r="T129" s="189">
        <v>16543536.337270573</v>
      </c>
    </row>
    <row r="130" spans="1:20" s="190" customFormat="1" ht="18" customHeight="1" x14ac:dyDescent="0.2">
      <c r="A130" s="223" t="s">
        <v>37</v>
      </c>
      <c r="B130" s="223" t="s">
        <v>31</v>
      </c>
      <c r="C130" s="223" t="s">
        <v>166</v>
      </c>
      <c r="D130" s="188">
        <f>VLOOKUP($C130,'Fig 3.2.2'!$C:$T,3,0)</f>
        <v>132835.20761857336</v>
      </c>
      <c r="E130" s="188">
        <v>73607.134115499619</v>
      </c>
      <c r="F130" s="186">
        <f t="shared" si="6"/>
        <v>55.412368027350965</v>
      </c>
      <c r="G130" s="188">
        <v>4779.0537821215594</v>
      </c>
      <c r="H130" s="240">
        <v>311.88525616793521</v>
      </c>
      <c r="I130" s="188">
        <f t="shared" si="7"/>
        <v>5090.9390382894944</v>
      </c>
      <c r="J130" s="186">
        <f t="shared" si="8"/>
        <v>6.9163663270751963</v>
      </c>
      <c r="K130" s="187">
        <v>62157.488957431822</v>
      </c>
      <c r="L130" s="187">
        <v>12397.183840822921</v>
      </c>
      <c r="M130" s="188">
        <f t="shared" si="9"/>
        <v>74554.672798254745</v>
      </c>
      <c r="N130" s="186">
        <f t="shared" si="10"/>
        <v>13.006233407534143</v>
      </c>
      <c r="O130" s="186">
        <f t="shared" si="10"/>
        <v>39.749182097109568</v>
      </c>
      <c r="P130" s="186">
        <f t="shared" si="11"/>
        <v>14.644581724024018</v>
      </c>
      <c r="Q130" s="186">
        <v>36.210750579833984</v>
      </c>
      <c r="R130" s="188">
        <v>1086.2159423828125</v>
      </c>
      <c r="S130" s="188">
        <v>1000</v>
      </c>
      <c r="T130" s="189">
        <v>3876842.9855092466</v>
      </c>
    </row>
    <row r="131" spans="1:20" s="190" customFormat="1" ht="18" customHeight="1" x14ac:dyDescent="0.2">
      <c r="A131" s="223" t="s">
        <v>37</v>
      </c>
      <c r="B131" s="223" t="s">
        <v>31</v>
      </c>
      <c r="C131" s="223" t="s">
        <v>167</v>
      </c>
      <c r="D131" s="188">
        <f>VLOOKUP($C131,'Fig 3.2.2'!$C:$T,3,0)</f>
        <v>71351.065216854331</v>
      </c>
      <c r="E131" s="188">
        <v>31764.930794309381</v>
      </c>
      <c r="F131" s="186">
        <f t="shared" si="6"/>
        <v>44.519210326808079</v>
      </c>
      <c r="G131" s="188">
        <v>5716.9528008298757</v>
      </c>
      <c r="H131" s="240">
        <v>47.132829480339858</v>
      </c>
      <c r="I131" s="188">
        <f t="shared" si="7"/>
        <v>5764.0856303102155</v>
      </c>
      <c r="J131" s="186">
        <f t="shared" si="8"/>
        <v>18.146067018483286</v>
      </c>
      <c r="K131" s="187">
        <v>58375.042074194833</v>
      </c>
      <c r="L131" s="187">
        <v>1493.2980636237899</v>
      </c>
      <c r="M131" s="188">
        <f t="shared" si="9"/>
        <v>59868.340137818624</v>
      </c>
      <c r="N131" s="186">
        <f t="shared" si="10"/>
        <v>10.210866541651539</v>
      </c>
      <c r="O131" s="186">
        <f t="shared" si="10"/>
        <v>31.682758707424458</v>
      </c>
      <c r="P131" s="186">
        <f t="shared" si="11"/>
        <v>10.386441836152352</v>
      </c>
      <c r="Q131" s="186">
        <v>33.028560638427734</v>
      </c>
      <c r="R131" s="188">
        <v>833.60821533203125</v>
      </c>
      <c r="S131" s="188">
        <v>1000</v>
      </c>
      <c r="T131" s="189">
        <v>3113153.6871665684</v>
      </c>
    </row>
    <row r="132" spans="1:20" s="190" customFormat="1" ht="18" customHeight="1" x14ac:dyDescent="0.2">
      <c r="A132" s="223" t="s">
        <v>37</v>
      </c>
      <c r="B132" s="223" t="s">
        <v>31</v>
      </c>
      <c r="C132" s="223" t="s">
        <v>168</v>
      </c>
      <c r="D132" s="188">
        <f>VLOOKUP($C132,'Fig 3.2.2'!$C:$T,3,0)</f>
        <v>54342.516804788072</v>
      </c>
      <c r="E132" s="188">
        <v>25682.723551124174</v>
      </c>
      <c r="F132" s="186">
        <f t="shared" si="6"/>
        <v>47.260828281809154</v>
      </c>
      <c r="G132" s="188">
        <v>3669.5679530751181</v>
      </c>
      <c r="H132" s="240">
        <v>267.69876381465303</v>
      </c>
      <c r="I132" s="188">
        <f t="shared" si="7"/>
        <v>3937.266716889771</v>
      </c>
      <c r="J132" s="186">
        <f t="shared" si="8"/>
        <v>15.330409600259978</v>
      </c>
      <c r="K132" s="187">
        <v>84129.199356999074</v>
      </c>
      <c r="L132" s="187">
        <v>18216.264025012297</v>
      </c>
      <c r="M132" s="188">
        <f t="shared" si="9"/>
        <v>102345.46338201137</v>
      </c>
      <c r="N132" s="186">
        <f t="shared" si="10"/>
        <v>22.92618652462842</v>
      </c>
      <c r="O132" s="186">
        <f t="shared" si="10"/>
        <v>68.047621010400775</v>
      </c>
      <c r="P132" s="186">
        <f t="shared" si="11"/>
        <v>25.994038692623491</v>
      </c>
      <c r="Q132" s="186">
        <v>20.488777160644531</v>
      </c>
      <c r="R132" s="188">
        <v>977.76019287109375</v>
      </c>
      <c r="S132" s="188">
        <v>1000</v>
      </c>
      <c r="T132" s="189">
        <v>5321964.0958645912</v>
      </c>
    </row>
    <row r="133" spans="1:20" s="190" customFormat="1" ht="18" customHeight="1" x14ac:dyDescent="0.2">
      <c r="A133" s="223" t="s">
        <v>37</v>
      </c>
      <c r="B133" s="223" t="s">
        <v>31</v>
      </c>
      <c r="C133" s="223" t="s">
        <v>169</v>
      </c>
      <c r="D133" s="188">
        <f>VLOOKUP($C133,'Fig 3.2.2'!$C:$T,3,0)</f>
        <v>179506.3798021054</v>
      </c>
      <c r="E133" s="188">
        <v>92052.832398329454</v>
      </c>
      <c r="F133" s="186">
        <f t="shared" ref="F133:F139" si="12">E133/D133*100</f>
        <v>51.281092348813438</v>
      </c>
      <c r="G133" s="188">
        <v>14715.363289760342</v>
      </c>
      <c r="H133" s="240">
        <v>121.58666485112576</v>
      </c>
      <c r="I133" s="188">
        <f t="shared" ref="I133:I139" si="13">SUM(G133:H133)</f>
        <v>14836.949954611468</v>
      </c>
      <c r="J133" s="186">
        <f t="shared" ref="J133:J139" si="14">I133/E133*100</f>
        <v>16.117863587737606</v>
      </c>
      <c r="K133" s="187">
        <v>229665.37283950645</v>
      </c>
      <c r="L133" s="187">
        <v>7271.1444262890418</v>
      </c>
      <c r="M133" s="188">
        <f t="shared" si="9"/>
        <v>236936.5172657955</v>
      </c>
      <c r="N133" s="186">
        <f t="shared" si="10"/>
        <v>15.60718334418007</v>
      </c>
      <c r="O133" s="186">
        <f t="shared" si="10"/>
        <v>59.802153757503277</v>
      </c>
      <c r="P133" s="186">
        <f t="shared" si="11"/>
        <v>15.969354752197795</v>
      </c>
      <c r="Q133" s="186">
        <v>71.962684631347656</v>
      </c>
      <c r="R133" s="188">
        <v>906.099609375</v>
      </c>
      <c r="S133" s="188">
        <v>1000</v>
      </c>
      <c r="T133" s="189">
        <v>12320698.897821367</v>
      </c>
    </row>
    <row r="134" spans="1:20" s="190" customFormat="1" ht="18" customHeight="1" x14ac:dyDescent="0.2">
      <c r="A134" s="223" t="s">
        <v>37</v>
      </c>
      <c r="B134" s="223" t="s">
        <v>31</v>
      </c>
      <c r="C134" s="223" t="s">
        <v>170</v>
      </c>
      <c r="D134" s="188">
        <f>VLOOKUP($C134,'Fig 3.2.2'!$C:$T,3,0)</f>
        <v>57472.015651774818</v>
      </c>
      <c r="E134" s="188">
        <v>32793.971048829975</v>
      </c>
      <c r="F134" s="186">
        <f t="shared" si="12"/>
        <v>57.060763707209993</v>
      </c>
      <c r="G134" s="188">
        <v>1818.6535045023113</v>
      </c>
      <c r="H134" s="240">
        <v>0</v>
      </c>
      <c r="I134" s="188">
        <f t="shared" si="13"/>
        <v>1818.6535045023113</v>
      </c>
      <c r="J134" s="186">
        <f t="shared" si="14"/>
        <v>5.545694669896335</v>
      </c>
      <c r="K134" s="187">
        <v>22672.804987831576</v>
      </c>
      <c r="L134" s="187">
        <v>0</v>
      </c>
      <c r="M134" s="188">
        <f t="shared" ref="M134:M139" si="15">SUM(K134:L134)</f>
        <v>22672.804987831576</v>
      </c>
      <c r="N134" s="186">
        <f t="shared" ref="N134:O139" si="16">IFERROR(K134/G134,"")</f>
        <v>12.466808510638295</v>
      </c>
      <c r="O134" s="186" t="str">
        <f t="shared" si="16"/>
        <v/>
      </c>
      <c r="P134" s="186">
        <f t="shared" ref="P134:P139" si="17">M134/I134</f>
        <v>12.466808510638295</v>
      </c>
      <c r="Q134" s="186">
        <v>22.410486221313477</v>
      </c>
      <c r="R134" s="188">
        <v>1342.8143310546875</v>
      </c>
      <c r="S134" s="188">
        <v>1000</v>
      </c>
      <c r="T134" s="189">
        <v>1178985.8593672419</v>
      </c>
    </row>
    <row r="135" spans="1:20" s="190" customFormat="1" ht="18" customHeight="1" x14ac:dyDescent="0.2">
      <c r="A135" s="223" t="s">
        <v>37</v>
      </c>
      <c r="B135" s="223" t="s">
        <v>31</v>
      </c>
      <c r="C135" s="223" t="s">
        <v>171</v>
      </c>
      <c r="D135" s="188">
        <f>VLOOKUP($C135,'Fig 3.2.2'!$C:$T,3,0)</f>
        <v>64293.279593960309</v>
      </c>
      <c r="E135" s="188">
        <v>34917.03306040282</v>
      </c>
      <c r="F135" s="186">
        <f t="shared" si="12"/>
        <v>54.30899353854538</v>
      </c>
      <c r="G135" s="188">
        <v>1029.9340515523236</v>
      </c>
      <c r="H135" s="240">
        <v>88.523332661262359</v>
      </c>
      <c r="I135" s="188">
        <f t="shared" si="13"/>
        <v>1118.457384213586</v>
      </c>
      <c r="J135" s="186">
        <f t="shared" si="14"/>
        <v>3.2031856265644665</v>
      </c>
      <c r="K135" s="187">
        <v>25750.189954700581</v>
      </c>
      <c r="L135" s="187">
        <v>6196.6332862883646</v>
      </c>
      <c r="M135" s="188">
        <f t="shared" si="15"/>
        <v>31946.823240988946</v>
      </c>
      <c r="N135" s="186">
        <f t="shared" si="16"/>
        <v>25.001785226820804</v>
      </c>
      <c r="O135" s="186">
        <f t="shared" si="16"/>
        <v>70</v>
      </c>
      <c r="P135" s="186">
        <f t="shared" si="17"/>
        <v>28.563290557066257</v>
      </c>
      <c r="Q135" s="186">
        <v>74.25634765625</v>
      </c>
      <c r="R135" s="188">
        <v>1526.9334716796875</v>
      </c>
      <c r="S135" s="188">
        <v>1500</v>
      </c>
      <c r="T135" s="189">
        <v>1661234.8085314252</v>
      </c>
    </row>
    <row r="136" spans="1:20" s="190" customFormat="1" ht="18" customHeight="1" x14ac:dyDescent="0.2">
      <c r="A136" s="223" t="s">
        <v>37</v>
      </c>
      <c r="B136" s="223" t="s">
        <v>31</v>
      </c>
      <c r="C136" s="223" t="s">
        <v>172</v>
      </c>
      <c r="D136" s="188">
        <f>VLOOKUP($C136,'Fig 3.2.2'!$C:$T,3,0)</f>
        <v>17006.430519126869</v>
      </c>
      <c r="E136" s="188">
        <v>8537.1272063972428</v>
      </c>
      <c r="F136" s="186">
        <f t="shared" si="12"/>
        <v>50.19940661149127</v>
      </c>
      <c r="G136" s="188">
        <v>764.68369786038465</v>
      </c>
      <c r="H136" s="240">
        <v>54.409604063107835</v>
      </c>
      <c r="I136" s="188">
        <f t="shared" si="13"/>
        <v>819.0933019234925</v>
      </c>
      <c r="J136" s="186">
        <f t="shared" si="14"/>
        <v>9.5944839771124659</v>
      </c>
      <c r="K136" s="187">
        <v>16172.478577912258</v>
      </c>
      <c r="L136" s="187">
        <v>3236.5541301058993</v>
      </c>
      <c r="M136" s="188">
        <f t="shared" si="15"/>
        <v>19409.032708018156</v>
      </c>
      <c r="N136" s="186">
        <f t="shared" si="16"/>
        <v>21.149239382457733</v>
      </c>
      <c r="O136" s="186">
        <f t="shared" si="16"/>
        <v>59.484978540772524</v>
      </c>
      <c r="P136" s="186">
        <f t="shared" si="17"/>
        <v>23.69575317297743</v>
      </c>
      <c r="Q136" s="186">
        <v>57.590221405029297</v>
      </c>
      <c r="R136" s="188">
        <v>1030.5927734375</v>
      </c>
      <c r="S136" s="188">
        <v>1000</v>
      </c>
      <c r="T136" s="189">
        <v>1009269.7008169441</v>
      </c>
    </row>
    <row r="137" spans="1:20" s="190" customFormat="1" ht="18" customHeight="1" x14ac:dyDescent="0.2">
      <c r="A137" s="223" t="s">
        <v>37</v>
      </c>
      <c r="B137" s="223" t="s">
        <v>31</v>
      </c>
      <c r="C137" s="223" t="s">
        <v>173</v>
      </c>
      <c r="D137" s="188">
        <f>VLOOKUP($C137,'Fig 3.2.2'!$C:$T,3,0)</f>
        <v>29240.203997711349</v>
      </c>
      <c r="E137" s="188">
        <v>11945.142996187629</v>
      </c>
      <c r="F137" s="186">
        <f t="shared" si="12"/>
        <v>40.851777221262147</v>
      </c>
      <c r="G137" s="188">
        <v>6994.3399202954406</v>
      </c>
      <c r="H137" s="240">
        <v>60.8273775517697</v>
      </c>
      <c r="I137" s="188">
        <f t="shared" si="13"/>
        <v>7055.1672978472106</v>
      </c>
      <c r="J137" s="186">
        <f t="shared" si="14"/>
        <v>59.06306270338424</v>
      </c>
      <c r="K137" s="187">
        <v>99441.543919475327</v>
      </c>
      <c r="L137" s="187">
        <v>1347.3230595535315</v>
      </c>
      <c r="M137" s="188">
        <f t="shared" si="15"/>
        <v>100788.86697902885</v>
      </c>
      <c r="N137" s="186">
        <f t="shared" si="16"/>
        <v>14.217430815869601</v>
      </c>
      <c r="O137" s="186">
        <f t="shared" si="16"/>
        <v>22.149944873208376</v>
      </c>
      <c r="P137" s="186">
        <f t="shared" si="17"/>
        <v>14.285822394287266</v>
      </c>
      <c r="Q137" s="186">
        <v>69.445075988769531</v>
      </c>
      <c r="R137" s="188">
        <v>824.0662841796875</v>
      </c>
      <c r="S137" s="188">
        <v>1000</v>
      </c>
      <c r="T137" s="189">
        <v>5241021.0829095002</v>
      </c>
    </row>
    <row r="138" spans="1:20" s="190" customFormat="1" ht="18" customHeight="1" x14ac:dyDescent="0.2">
      <c r="A138" s="223" t="s">
        <v>37</v>
      </c>
      <c r="B138" s="223" t="s">
        <v>31</v>
      </c>
      <c r="C138" s="223" t="s">
        <v>174</v>
      </c>
      <c r="D138" s="188">
        <f>VLOOKUP($C138,'Fig 3.2.2'!$C:$T,3,0)</f>
        <v>72673.332741130362</v>
      </c>
      <c r="E138" s="188">
        <v>39053.590887416438</v>
      </c>
      <c r="F138" s="186">
        <f t="shared" si="12"/>
        <v>53.738543994575302</v>
      </c>
      <c r="G138" s="188">
        <v>4410.7757181687793</v>
      </c>
      <c r="H138" s="240">
        <v>166.75373441522771</v>
      </c>
      <c r="I138" s="188">
        <f t="shared" si="13"/>
        <v>4577.5294525840072</v>
      </c>
      <c r="J138" s="186">
        <f t="shared" si="14"/>
        <v>11.721148679464825</v>
      </c>
      <c r="K138" s="187">
        <v>79012.24773649736</v>
      </c>
      <c r="L138" s="187">
        <v>2605.5987392772331</v>
      </c>
      <c r="M138" s="188">
        <f t="shared" si="15"/>
        <v>81617.846475774597</v>
      </c>
      <c r="N138" s="186">
        <f t="shared" si="16"/>
        <v>17.913458490086377</v>
      </c>
      <c r="O138" s="186">
        <f t="shared" si="16"/>
        <v>15.625429609804851</v>
      </c>
      <c r="P138" s="186">
        <f t="shared" si="17"/>
        <v>17.8301084288385</v>
      </c>
      <c r="Q138" s="186">
        <v>18.792997360229492</v>
      </c>
      <c r="R138" s="188">
        <v>1012.7544555664063</v>
      </c>
      <c r="S138" s="188">
        <v>1000</v>
      </c>
      <c r="T138" s="189">
        <v>4244128.0167402793</v>
      </c>
    </row>
    <row r="139" spans="1:20" s="190" customFormat="1" ht="18" customHeight="1" x14ac:dyDescent="0.2">
      <c r="A139" s="223" t="s">
        <v>37</v>
      </c>
      <c r="B139" s="223" t="s">
        <v>31</v>
      </c>
      <c r="C139" s="223" t="s">
        <v>175</v>
      </c>
      <c r="D139" s="188">
        <f>VLOOKUP($C139,'Fig 3.2.2'!$C:$T,3,0)</f>
        <v>30410.587082046</v>
      </c>
      <c r="E139" s="188">
        <v>14876.736687263985</v>
      </c>
      <c r="F139" s="186">
        <f t="shared" si="12"/>
        <v>48.919597136113858</v>
      </c>
      <c r="G139" s="188">
        <v>4145.4057123240646</v>
      </c>
      <c r="H139" s="240">
        <v>62.862475111568827</v>
      </c>
      <c r="I139" s="188">
        <f t="shared" si="13"/>
        <v>4208.2681874356331</v>
      </c>
      <c r="J139" s="186">
        <f t="shared" si="14"/>
        <v>28.287575937526295</v>
      </c>
      <c r="K139" s="187">
        <v>55041.999079986294</v>
      </c>
      <c r="L139" s="187">
        <v>4400.3732578098179</v>
      </c>
      <c r="M139" s="188">
        <f t="shared" si="15"/>
        <v>59442.372337796114</v>
      </c>
      <c r="N139" s="186">
        <f t="shared" si="16"/>
        <v>13.27783162848197</v>
      </c>
      <c r="O139" s="186">
        <f t="shared" si="16"/>
        <v>70</v>
      </c>
      <c r="P139" s="186">
        <f t="shared" si="17"/>
        <v>14.125138819638336</v>
      </c>
      <c r="Q139" s="186">
        <v>60.685413360595703</v>
      </c>
      <c r="R139" s="188">
        <v>791.651611328125</v>
      </c>
      <c r="S139" s="188">
        <v>1000</v>
      </c>
      <c r="T139" s="189">
        <v>3091003.3615653981</v>
      </c>
    </row>
    <row r="140" spans="1:20" s="190" customFormat="1" ht="18" customHeight="1" x14ac:dyDescent="0.2">
      <c r="D140" s="188"/>
      <c r="E140" s="188"/>
      <c r="F140" s="188"/>
      <c r="G140" s="188"/>
      <c r="H140" s="240"/>
      <c r="I140" s="188"/>
      <c r="J140" s="188"/>
      <c r="K140" s="187"/>
      <c r="L140" s="187"/>
      <c r="M140" s="191"/>
      <c r="N140" s="186"/>
      <c r="O140" s="186"/>
      <c r="P140" s="186"/>
      <c r="Q140" s="186"/>
      <c r="R140" s="191"/>
      <c r="S140" s="191"/>
    </row>
    <row r="141" spans="1:20" s="190" customFormat="1" ht="18" customHeight="1" thickBot="1" x14ac:dyDescent="0.3">
      <c r="A141" s="192"/>
      <c r="B141" s="241"/>
      <c r="C141" s="241" t="s">
        <v>32</v>
      </c>
      <c r="D141" s="193">
        <f>SUM(D5:D140)</f>
        <v>14477831.916282052</v>
      </c>
      <c r="E141" s="193">
        <f>SUM(E5:E140)</f>
        <v>6412270.5313091893</v>
      </c>
      <c r="F141" s="173">
        <f t="shared" ref="F141" si="18">E141/D141*100</f>
        <v>44.2902678273107</v>
      </c>
      <c r="G141" s="193">
        <f>SUM(G5:G139)</f>
        <v>1207554.354914197</v>
      </c>
      <c r="H141" s="193">
        <f>SUM(H5:H139)</f>
        <v>726745.94387833739</v>
      </c>
      <c r="I141" s="193">
        <f>SUM(I5:I139)</f>
        <v>1934300.2987925352</v>
      </c>
      <c r="J141" s="173">
        <f t="shared" ref="J141" si="19">I141/E141*100</f>
        <v>30.165606540583845</v>
      </c>
      <c r="K141" s="193">
        <f>SUM(K5:K139)</f>
        <v>17839323.733995222</v>
      </c>
      <c r="L141" s="193">
        <f>SUM(L5:L139)</f>
        <v>53885982.088294558</v>
      </c>
      <c r="M141" s="193">
        <f>SUM(K141:L141)</f>
        <v>71725305.82228978</v>
      </c>
      <c r="N141" s="173">
        <f t="shared" ref="N141:P141" si="20">K141/G141</f>
        <v>14.773102064844773</v>
      </c>
      <c r="O141" s="173">
        <f t="shared" si="20"/>
        <v>74.146932008629776</v>
      </c>
      <c r="P141" s="173">
        <f t="shared" si="20"/>
        <v>37.080750009222186</v>
      </c>
      <c r="Q141" s="173">
        <v>27.604476928710938</v>
      </c>
      <c r="R141" s="193">
        <v>842.1561279296875</v>
      </c>
      <c r="S141" s="193">
        <v>1000</v>
      </c>
      <c r="T141" s="193">
        <v>3729715902.759069</v>
      </c>
    </row>
  </sheetData>
  <autoFilter ref="A4:T139" xr:uid="{DA2BD9C5-252E-4377-AF8E-DFE0BCE78FA3}"/>
  <mergeCells count="13">
    <mergeCell ref="A2:E2"/>
    <mergeCell ref="A3:A4"/>
    <mergeCell ref="B3:B4"/>
    <mergeCell ref="C3:C4"/>
    <mergeCell ref="D3:D4"/>
    <mergeCell ref="E3:E4"/>
    <mergeCell ref="R3:S3"/>
    <mergeCell ref="F3:F4"/>
    <mergeCell ref="G3:I3"/>
    <mergeCell ref="J3:J4"/>
    <mergeCell ref="K3:M3"/>
    <mergeCell ref="N3:P3"/>
    <mergeCell ref="Q3:Q4"/>
  </mergeCells>
  <pageMargins left="0.7" right="0.7" top="0.75" bottom="0.75" header="0.3" footer="0.3"/>
  <pageSetup scale="61" fitToHeight="0" orientation="landscape" r:id="rId1"/>
  <headerFooter>
    <oddFooter>Page &amp;P of &amp;N</oddFooter>
  </headerFooter>
  <rowBreaks count="4" manualBreakCount="4">
    <brk id="34" max="19" man="1"/>
    <brk id="66" max="19" man="1"/>
    <brk id="89" max="19" man="1"/>
    <brk id="113" max="19" man="1"/>
  </rowBreaks>
  <colBreaks count="1" manualBreakCount="1">
    <brk id="10" max="140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A8675-1527-4E16-82EB-A37D7545F4B1}">
  <dimension ref="A2:R36"/>
  <sheetViews>
    <sheetView view="pageBreakPreview" zoomScale="110" zoomScaleNormal="130" zoomScaleSheetLayoutView="110" workbookViewId="0">
      <pane xSplit="1" ySplit="4" topLeftCell="C5" activePane="bottomRight" state="frozen"/>
      <selection activeCell="E12" sqref="E12"/>
      <selection pane="topRight" activeCell="E12" sqref="E12"/>
      <selection pane="bottomLeft" activeCell="E12" sqref="E12"/>
      <selection pane="bottomRight" activeCell="R10" sqref="R10"/>
    </sheetView>
  </sheetViews>
  <sheetFormatPr defaultRowHeight="13.8" x14ac:dyDescent="0.25"/>
  <cols>
    <col min="1" max="1" width="13.44140625" style="251" customWidth="1"/>
    <col min="2" max="2" width="10.21875" style="251" bestFit="1" customWidth="1"/>
    <col min="3" max="3" width="10.77734375" style="251" customWidth="1"/>
    <col min="4" max="4" width="8.77734375" style="251" customWidth="1"/>
    <col min="5" max="6" width="12.21875" style="251" bestFit="1" customWidth="1"/>
    <col min="7" max="7" width="9.5546875" style="251" bestFit="1" customWidth="1"/>
    <col min="8" max="8" width="10.109375" style="251" customWidth="1"/>
    <col min="9" max="9" width="10.44140625" style="262" bestFit="1" customWidth="1"/>
    <col min="10" max="10" width="11.21875" style="262" bestFit="1" customWidth="1"/>
    <col min="11" max="11" width="10.21875" style="251" bestFit="1" customWidth="1"/>
    <col min="12" max="12" width="9.6640625" style="251" bestFit="1" customWidth="1"/>
    <col min="13" max="13" width="7" style="251" customWidth="1"/>
    <col min="14" max="14" width="8.88671875" style="251"/>
    <col min="15" max="15" width="8.77734375" style="266"/>
    <col min="16" max="17" width="8.77734375" style="250"/>
    <col min="18" max="18" width="13.6640625" style="250" bestFit="1" customWidth="1"/>
    <col min="19" max="16384" width="8.88671875" style="251"/>
  </cols>
  <sheetData>
    <row r="2" spans="1:18" ht="21" customHeight="1" thickBot="1" x14ac:dyDescent="0.3">
      <c r="A2" s="167" t="s">
        <v>264</v>
      </c>
      <c r="B2" s="167"/>
      <c r="C2" s="167"/>
      <c r="D2" s="167"/>
      <c r="E2" s="167"/>
      <c r="F2" s="167"/>
      <c r="G2" s="167"/>
      <c r="H2" s="167"/>
      <c r="I2" s="246"/>
      <c r="J2" s="246"/>
      <c r="K2" s="167"/>
      <c r="L2" s="167"/>
      <c r="M2" s="247"/>
      <c r="N2" s="247"/>
      <c r="O2" s="248"/>
      <c r="P2" s="249"/>
      <c r="Q2" s="249"/>
    </row>
    <row r="3" spans="1:18" s="190" customFormat="1" ht="28.8" customHeight="1" thickBot="1" x14ac:dyDescent="0.3">
      <c r="A3" s="362" t="s">
        <v>34</v>
      </c>
      <c r="B3" s="355" t="s">
        <v>250</v>
      </c>
      <c r="C3" s="355" t="s">
        <v>251</v>
      </c>
      <c r="D3" s="355" t="s">
        <v>252</v>
      </c>
      <c r="E3" s="355" t="s">
        <v>253</v>
      </c>
      <c r="F3" s="355"/>
      <c r="G3" s="355"/>
      <c r="H3" s="355" t="s">
        <v>254</v>
      </c>
      <c r="I3" s="369" t="s">
        <v>255</v>
      </c>
      <c r="J3" s="369"/>
      <c r="K3" s="369"/>
      <c r="L3" s="370" t="s">
        <v>256</v>
      </c>
      <c r="M3" s="370"/>
      <c r="N3" s="370"/>
      <c r="O3" s="359" t="s">
        <v>257</v>
      </c>
      <c r="P3" s="361" t="s">
        <v>258</v>
      </c>
      <c r="Q3" s="361"/>
      <c r="R3" s="252"/>
    </row>
    <row r="4" spans="1:18" s="190" customFormat="1" ht="29.55" customHeight="1" thickBot="1" x14ac:dyDescent="0.3">
      <c r="A4" s="363"/>
      <c r="B4" s="356"/>
      <c r="C4" s="356"/>
      <c r="D4" s="356"/>
      <c r="E4" s="221" t="s">
        <v>8</v>
      </c>
      <c r="F4" s="221" t="s">
        <v>260</v>
      </c>
      <c r="G4" s="221" t="s">
        <v>205</v>
      </c>
      <c r="H4" s="356"/>
      <c r="I4" s="183" t="s">
        <v>8</v>
      </c>
      <c r="J4" s="183" t="s">
        <v>260</v>
      </c>
      <c r="K4" s="184" t="s">
        <v>205</v>
      </c>
      <c r="L4" s="183" t="s">
        <v>8</v>
      </c>
      <c r="M4" s="183" t="s">
        <v>260</v>
      </c>
      <c r="N4" s="253" t="s">
        <v>205</v>
      </c>
      <c r="O4" s="360"/>
      <c r="P4" s="222" t="s">
        <v>261</v>
      </c>
      <c r="Q4" s="222" t="s">
        <v>262</v>
      </c>
      <c r="R4" s="254" t="s">
        <v>267</v>
      </c>
    </row>
    <row r="5" spans="1:18" s="190" customFormat="1" ht="24" customHeight="1" x14ac:dyDescent="0.2">
      <c r="A5" s="242" t="s">
        <v>119</v>
      </c>
      <c r="B5" s="188">
        <f>VLOOKUP($A5,'Tab 3.2.3'!$A:$G,2,0)</f>
        <v>3005140.2170936912</v>
      </c>
      <c r="C5" s="243">
        <v>1431500.0907893698</v>
      </c>
      <c r="D5" s="244">
        <f>C5/B5*100</f>
        <v>47.635051524277671</v>
      </c>
      <c r="E5" s="188">
        <v>232751.61492911086</v>
      </c>
      <c r="F5" s="188">
        <v>278139.49042830773</v>
      </c>
      <c r="G5" s="188">
        <f>SUM(E5:F5)</f>
        <v>510891.10535741859</v>
      </c>
      <c r="H5" s="186">
        <f>G5/C5*100</f>
        <v>35.689212221823801</v>
      </c>
      <c r="I5" s="187">
        <v>4026174.1395801934</v>
      </c>
      <c r="J5" s="187">
        <v>20566431.254378617</v>
      </c>
      <c r="K5" s="188">
        <f>SUM(I5:J5)</f>
        <v>24592605.393958811</v>
      </c>
      <c r="L5" s="186">
        <f>I5/E5</f>
        <v>17.298157698310472</v>
      </c>
      <c r="M5" s="186">
        <f t="shared" ref="M5:N9" si="0">J5/F5</f>
        <v>73.942866662724938</v>
      </c>
      <c r="N5" s="186">
        <f t="shared" si="0"/>
        <v>48.136687321565063</v>
      </c>
      <c r="O5" s="164">
        <v>26.612018585205078</v>
      </c>
      <c r="P5" s="255">
        <v>762.9688720703125</v>
      </c>
      <c r="Q5" s="255">
        <v>600</v>
      </c>
      <c r="R5" s="252">
        <v>1278815480.4858582</v>
      </c>
    </row>
    <row r="6" spans="1:18" s="190" customFormat="1" ht="24" customHeight="1" x14ac:dyDescent="0.2">
      <c r="A6" s="242" t="s">
        <v>59</v>
      </c>
      <c r="B6" s="188">
        <f>VLOOKUP($A6,'Tab 3.2.3'!$A:$G,2,0)</f>
        <v>3324603.8776643611</v>
      </c>
      <c r="C6" s="243">
        <v>1356690.3424790676</v>
      </c>
      <c r="D6" s="244">
        <f t="shared" ref="D6:D9" si="1">C6/B6*100</f>
        <v>40.807578659030661</v>
      </c>
      <c r="E6" s="188">
        <v>245875.58198539063</v>
      </c>
      <c r="F6" s="188">
        <v>70334.849231917557</v>
      </c>
      <c r="G6" s="188">
        <f t="shared" ref="G6:G9" si="2">SUM(E6:F6)</f>
        <v>316210.43121730816</v>
      </c>
      <c r="H6" s="186">
        <f t="shared" ref="H6:H9" si="3">G6/C6*100</f>
        <v>23.307487443265778</v>
      </c>
      <c r="I6" s="187">
        <v>3923726.503469842</v>
      </c>
      <c r="J6" s="187">
        <v>5349120.8792039054</v>
      </c>
      <c r="K6" s="188">
        <f t="shared" ref="K6:K9" si="4">SUM(I6:J6)</f>
        <v>9272847.3826737478</v>
      </c>
      <c r="L6" s="186">
        <f t="shared" ref="L6:L9" si="5">I6/E6</f>
        <v>15.958178814612754</v>
      </c>
      <c r="M6" s="186">
        <f t="shared" si="0"/>
        <v>76.052212205162505</v>
      </c>
      <c r="N6" s="186">
        <f t="shared" si="0"/>
        <v>29.324925642004523</v>
      </c>
      <c r="O6" s="164">
        <v>28.346673965454102</v>
      </c>
      <c r="P6" s="255">
        <v>889.12335205078125</v>
      </c>
      <c r="Q6" s="255">
        <v>1000</v>
      </c>
      <c r="R6" s="252">
        <v>482188063.89903486</v>
      </c>
    </row>
    <row r="7" spans="1:18" s="190" customFormat="1" ht="24" customHeight="1" x14ac:dyDescent="0.2">
      <c r="A7" s="242" t="s">
        <v>37</v>
      </c>
      <c r="B7" s="188">
        <f>VLOOKUP($A7,'Tab 3.2.3'!$A:$G,2,0)</f>
        <v>2449845.5564237293</v>
      </c>
      <c r="C7" s="243">
        <v>970114.75544781878</v>
      </c>
      <c r="D7" s="244">
        <f t="shared" si="1"/>
        <v>39.599016881047262</v>
      </c>
      <c r="E7" s="188">
        <v>152171.97000027497</v>
      </c>
      <c r="F7" s="188">
        <v>3770.8843404902905</v>
      </c>
      <c r="G7" s="188">
        <f t="shared" si="2"/>
        <v>155942.85434076528</v>
      </c>
      <c r="H7" s="186">
        <f t="shared" si="3"/>
        <v>16.074681213232328</v>
      </c>
      <c r="I7" s="187">
        <v>2412722.9820604352</v>
      </c>
      <c r="J7" s="187">
        <v>210727.26027862137</v>
      </c>
      <c r="K7" s="188">
        <f t="shared" si="4"/>
        <v>2623450.2423390565</v>
      </c>
      <c r="L7" s="186">
        <f t="shared" si="5"/>
        <v>15.855239187979727</v>
      </c>
      <c r="M7" s="186">
        <f t="shared" si="0"/>
        <v>55.882716426996701</v>
      </c>
      <c r="N7" s="186">
        <f t="shared" si="0"/>
        <v>16.823151361628348</v>
      </c>
      <c r="O7" s="164">
        <v>52.286449432373047</v>
      </c>
      <c r="P7" s="255">
        <v>994.500732421875</v>
      </c>
      <c r="Q7" s="255">
        <v>1000</v>
      </c>
      <c r="R7" s="252">
        <v>136419412.60163093</v>
      </c>
    </row>
    <row r="8" spans="1:18" s="190" customFormat="1" ht="24" customHeight="1" x14ac:dyDescent="0.2">
      <c r="A8" s="242" t="s">
        <v>46</v>
      </c>
      <c r="B8" s="188">
        <f>VLOOKUP($A8,'Tab 3.2.3'!$A:$G,2,0)</f>
        <v>3283247.4401487354</v>
      </c>
      <c r="C8" s="243">
        <v>1634254.9832242772</v>
      </c>
      <c r="D8" s="244">
        <f t="shared" si="1"/>
        <v>49.775565595209706</v>
      </c>
      <c r="E8" s="188">
        <v>274459.35364576301</v>
      </c>
      <c r="F8" s="188">
        <v>367707.04779290763</v>
      </c>
      <c r="G8" s="188">
        <f t="shared" si="2"/>
        <v>642166.4014386707</v>
      </c>
      <c r="H8" s="186">
        <f t="shared" si="3"/>
        <v>39.294137575258837</v>
      </c>
      <c r="I8" s="187">
        <v>4395122.2689821105</v>
      </c>
      <c r="J8" s="187">
        <v>27190698.581764583</v>
      </c>
      <c r="K8" s="188">
        <f t="shared" si="4"/>
        <v>31585820.850746691</v>
      </c>
      <c r="L8" s="186">
        <f t="shared" si="5"/>
        <v>16.013745607864294</v>
      </c>
      <c r="M8" s="186">
        <f t="shared" si="0"/>
        <v>73.946634270329156</v>
      </c>
      <c r="N8" s="186">
        <f t="shared" si="0"/>
        <v>49.186349176761247</v>
      </c>
      <c r="O8" s="164">
        <v>26.643102645874023</v>
      </c>
      <c r="P8" s="255">
        <v>806.5068359375</v>
      </c>
      <c r="Q8" s="255">
        <v>900</v>
      </c>
      <c r="R8" s="252">
        <v>1642462684.2388279</v>
      </c>
    </row>
    <row r="9" spans="1:18" s="190" customFormat="1" ht="24" customHeight="1" x14ac:dyDescent="0.2">
      <c r="A9" s="242" t="s">
        <v>24</v>
      </c>
      <c r="B9" s="188">
        <f>VLOOKUP($A9,'Tab 3.2.3'!$A:$G,2,0)</f>
        <v>2414994.8249515714</v>
      </c>
      <c r="C9" s="243">
        <v>1019710.3593682037</v>
      </c>
      <c r="D9" s="244">
        <f t="shared" si="1"/>
        <v>42.224121924925953</v>
      </c>
      <c r="E9" s="188">
        <v>302295.83435364842</v>
      </c>
      <c r="F9" s="188">
        <v>6793.6720847214001</v>
      </c>
      <c r="G9" s="188">
        <f t="shared" si="2"/>
        <v>309089.5064383698</v>
      </c>
      <c r="H9" s="186">
        <f t="shared" si="3"/>
        <v>30.311500084188292</v>
      </c>
      <c r="I9" s="187">
        <v>3081577.8399023949</v>
      </c>
      <c r="J9" s="187">
        <v>569004.1126680884</v>
      </c>
      <c r="K9" s="188">
        <f t="shared" si="4"/>
        <v>3650581.9525704831</v>
      </c>
      <c r="L9" s="186">
        <f t="shared" si="5"/>
        <v>10.193914337229447</v>
      </c>
      <c r="M9" s="186">
        <f t="shared" si="0"/>
        <v>83.755015781192583</v>
      </c>
      <c r="N9" s="186">
        <f t="shared" si="0"/>
        <v>11.810759914291632</v>
      </c>
      <c r="O9" s="164">
        <v>22.985673904418945</v>
      </c>
      <c r="P9" s="255">
        <v>924.6031494140625</v>
      </c>
      <c r="Q9" s="255">
        <v>1000</v>
      </c>
      <c r="R9" s="252">
        <v>189830261.53366512</v>
      </c>
    </row>
    <row r="10" spans="1:18" s="190" customFormat="1" ht="24" customHeight="1" x14ac:dyDescent="0.2">
      <c r="A10" s="223"/>
      <c r="B10" s="224"/>
      <c r="C10" s="224"/>
      <c r="D10" s="225"/>
      <c r="E10" s="172"/>
      <c r="F10" s="172"/>
      <c r="G10" s="172"/>
      <c r="H10" s="170"/>
      <c r="I10" s="226"/>
      <c r="J10" s="226"/>
      <c r="K10" s="172"/>
      <c r="L10" s="170"/>
      <c r="M10" s="170"/>
      <c r="N10" s="170"/>
      <c r="O10" s="164"/>
      <c r="P10" s="252"/>
      <c r="Q10" s="252"/>
      <c r="R10" s="252">
        <v>0</v>
      </c>
    </row>
    <row r="11" spans="1:18" s="190" customFormat="1" ht="24" customHeight="1" thickBot="1" x14ac:dyDescent="0.3">
      <c r="A11" s="227" t="s">
        <v>32</v>
      </c>
      <c r="B11" s="228">
        <f>SUM(B5:B10)</f>
        <v>14477831.916282088</v>
      </c>
      <c r="C11" s="228">
        <f>SUM(C5:C10)</f>
        <v>6412270.5313087367</v>
      </c>
      <c r="D11" s="229">
        <f t="shared" ref="D11" si="6">C11/B11*100</f>
        <v>44.29026782730746</v>
      </c>
      <c r="E11" s="193">
        <f>SUM(E5:E10)</f>
        <v>1207554.3549141879</v>
      </c>
      <c r="F11" s="193">
        <f>SUM(F5:F10)</f>
        <v>726745.94387834461</v>
      </c>
      <c r="G11" s="193">
        <f>SUM(G5:G10)</f>
        <v>1934300.2987925326</v>
      </c>
      <c r="H11" s="173">
        <f t="shared" ref="H11" si="7">G11/C11*100</f>
        <v>30.165606540585934</v>
      </c>
      <c r="I11" s="193">
        <f>SUM(I5:I10)</f>
        <v>17839323.733994976</v>
      </c>
      <c r="J11" s="193">
        <f>SUM(J5:J10)</f>
        <v>53885982.088293813</v>
      </c>
      <c r="K11" s="193">
        <f t="shared" ref="K11" si="8">SUM(I11:J11)</f>
        <v>71725305.822288781</v>
      </c>
      <c r="L11" s="173">
        <f t="shared" ref="L11:N11" si="9">I11/E11</f>
        <v>14.77310206484468</v>
      </c>
      <c r="M11" s="173">
        <f t="shared" si="9"/>
        <v>74.146932008628028</v>
      </c>
      <c r="N11" s="173">
        <f t="shared" si="9"/>
        <v>37.080750009221724</v>
      </c>
      <c r="O11" s="160">
        <v>27.604476928710938</v>
      </c>
      <c r="P11" s="256">
        <v>842.1561279296875</v>
      </c>
      <c r="Q11" s="256">
        <v>1000</v>
      </c>
      <c r="R11" s="257">
        <v>3729715902.7590165</v>
      </c>
    </row>
    <row r="12" spans="1:18" s="190" customFormat="1" ht="16.8" customHeight="1" x14ac:dyDescent="0.2">
      <c r="I12" s="165"/>
      <c r="J12" s="165"/>
      <c r="O12" s="164"/>
      <c r="P12" s="252"/>
      <c r="Q12" s="252"/>
      <c r="R12" s="252"/>
    </row>
    <row r="13" spans="1:18" s="162" customFormat="1" ht="16.8" customHeight="1" x14ac:dyDescent="0.25">
      <c r="I13" s="258"/>
      <c r="J13" s="258"/>
      <c r="O13" s="259"/>
      <c r="P13" s="257"/>
      <c r="Q13" s="257"/>
      <c r="R13" s="257"/>
    </row>
    <row r="14" spans="1:18" s="190" customFormat="1" ht="26.4" customHeight="1" x14ac:dyDescent="0.5">
      <c r="I14" s="260"/>
      <c r="J14" s="260"/>
      <c r="K14" s="261"/>
      <c r="O14" s="164"/>
      <c r="P14" s="252"/>
      <c r="Q14" s="252"/>
      <c r="R14" s="252"/>
    </row>
    <row r="15" spans="1:18" s="190" customFormat="1" ht="16.8" customHeight="1" x14ac:dyDescent="0.2">
      <c r="E15" s="189"/>
      <c r="F15" s="189"/>
      <c r="I15" s="165"/>
      <c r="J15" s="165"/>
      <c r="O15" s="164"/>
      <c r="P15" s="252"/>
      <c r="Q15" s="252"/>
      <c r="R15" s="252"/>
    </row>
    <row r="17" spans="1:12" x14ac:dyDescent="0.25">
      <c r="J17" s="263"/>
      <c r="K17" s="264"/>
      <c r="L17" s="265"/>
    </row>
    <row r="18" spans="1:12" ht="14.4" thickBot="1" x14ac:dyDescent="0.3">
      <c r="J18" s="263"/>
      <c r="K18" s="264"/>
      <c r="L18" s="265"/>
    </row>
    <row r="19" spans="1:12" ht="14.4" thickBot="1" x14ac:dyDescent="0.3">
      <c r="A19" s="371"/>
      <c r="B19" s="369"/>
      <c r="C19" s="369"/>
      <c r="D19" s="369"/>
      <c r="F19" s="369"/>
      <c r="G19" s="369"/>
      <c r="H19" s="369"/>
      <c r="J19" s="263"/>
      <c r="K19" s="264"/>
      <c r="L19" s="265"/>
    </row>
    <row r="20" spans="1:12" ht="14.4" thickBot="1" x14ac:dyDescent="0.3">
      <c r="A20" s="372"/>
      <c r="B20" s="183"/>
      <c r="C20" s="183"/>
      <c r="D20" s="184"/>
      <c r="F20" s="183"/>
      <c r="G20" s="183"/>
      <c r="H20" s="184"/>
      <c r="J20" s="263"/>
      <c r="K20" s="264"/>
      <c r="L20" s="265"/>
    </row>
    <row r="21" spans="1:12" x14ac:dyDescent="0.25">
      <c r="A21" s="223"/>
      <c r="B21" s="267"/>
      <c r="C21" s="267"/>
      <c r="D21" s="267"/>
      <c r="F21" s="268"/>
      <c r="G21" s="268"/>
      <c r="H21" s="268"/>
      <c r="J21" s="263"/>
      <c r="K21" s="264"/>
      <c r="L21" s="265"/>
    </row>
    <row r="22" spans="1:12" x14ac:dyDescent="0.25">
      <c r="A22" s="223"/>
      <c r="B22" s="267"/>
      <c r="C22" s="267"/>
      <c r="D22" s="267"/>
      <c r="F22" s="268"/>
      <c r="G22" s="268"/>
      <c r="H22" s="268"/>
      <c r="J22" s="263"/>
      <c r="K22" s="264"/>
      <c r="L22" s="265"/>
    </row>
    <row r="23" spans="1:12" x14ac:dyDescent="0.25">
      <c r="A23" s="223"/>
      <c r="B23" s="267"/>
      <c r="C23" s="267"/>
      <c r="D23" s="267"/>
      <c r="F23" s="268"/>
      <c r="G23" s="268"/>
      <c r="H23" s="268"/>
      <c r="J23" s="263"/>
      <c r="K23" s="264"/>
      <c r="L23" s="265"/>
    </row>
    <row r="24" spans="1:12" x14ac:dyDescent="0.25">
      <c r="A24" s="223"/>
      <c r="B24" s="267"/>
      <c r="C24" s="267"/>
      <c r="D24" s="267"/>
      <c r="F24" s="268"/>
      <c r="G24" s="268"/>
      <c r="H24" s="268"/>
      <c r="J24" s="263"/>
      <c r="K24" s="264"/>
      <c r="L24" s="265"/>
    </row>
    <row r="25" spans="1:12" x14ac:dyDescent="0.25">
      <c r="A25" s="223"/>
      <c r="B25" s="267"/>
      <c r="C25" s="267"/>
      <c r="D25" s="267"/>
      <c r="F25" s="268"/>
      <c r="G25" s="268"/>
      <c r="H25" s="268"/>
      <c r="J25" s="263"/>
      <c r="K25" s="264"/>
      <c r="L25" s="265"/>
    </row>
    <row r="26" spans="1:12" x14ac:dyDescent="0.25">
      <c r="A26" s="223"/>
      <c r="B26" s="267"/>
      <c r="C26" s="267"/>
      <c r="D26" s="267"/>
      <c r="F26" s="268"/>
      <c r="G26" s="268"/>
      <c r="H26" s="268"/>
      <c r="J26" s="263"/>
      <c r="K26" s="264"/>
      <c r="L26" s="265"/>
    </row>
    <row r="27" spans="1:12" x14ac:dyDescent="0.25">
      <c r="A27" s="223"/>
      <c r="B27" s="267"/>
      <c r="C27" s="267"/>
      <c r="D27" s="267"/>
      <c r="F27" s="268"/>
      <c r="G27" s="268"/>
      <c r="H27" s="268"/>
      <c r="J27" s="263"/>
      <c r="K27" s="264"/>
      <c r="L27" s="265"/>
    </row>
    <row r="28" spans="1:12" x14ac:dyDescent="0.25">
      <c r="A28" s="223"/>
      <c r="B28" s="267"/>
      <c r="C28" s="267"/>
      <c r="D28" s="267"/>
      <c r="F28" s="268"/>
      <c r="G28" s="268"/>
      <c r="H28" s="268"/>
      <c r="J28" s="263"/>
      <c r="K28" s="264"/>
      <c r="L28" s="265"/>
    </row>
    <row r="29" spans="1:12" x14ac:dyDescent="0.25">
      <c r="A29" s="223"/>
      <c r="B29" s="267"/>
      <c r="C29" s="267"/>
      <c r="D29" s="267"/>
      <c r="F29" s="268"/>
      <c r="G29" s="268"/>
      <c r="H29" s="268"/>
      <c r="J29" s="263"/>
      <c r="K29" s="264"/>
      <c r="L29" s="265"/>
    </row>
    <row r="30" spans="1:12" x14ac:dyDescent="0.25">
      <c r="A30" s="223"/>
      <c r="B30" s="267"/>
      <c r="C30" s="267"/>
      <c r="D30" s="267"/>
      <c r="F30" s="268"/>
      <c r="G30" s="268"/>
      <c r="H30" s="268"/>
      <c r="J30" s="263"/>
      <c r="K30" s="264"/>
      <c r="L30" s="265"/>
    </row>
    <row r="31" spans="1:12" x14ac:dyDescent="0.25">
      <c r="A31" s="223"/>
      <c r="B31" s="267"/>
      <c r="C31" s="267"/>
      <c r="D31" s="267"/>
      <c r="F31" s="268"/>
      <c r="G31" s="268"/>
      <c r="H31" s="268"/>
      <c r="J31" s="263"/>
      <c r="K31" s="264"/>
      <c r="L31" s="265"/>
    </row>
    <row r="32" spans="1:12" x14ac:dyDescent="0.25">
      <c r="A32" s="223"/>
      <c r="B32" s="267"/>
      <c r="C32" s="267"/>
      <c r="D32" s="267"/>
      <c r="F32" s="268"/>
      <c r="G32" s="268"/>
      <c r="H32" s="268"/>
      <c r="J32" s="263"/>
      <c r="K32" s="264"/>
      <c r="L32" s="265"/>
    </row>
    <row r="33" spans="1:12" x14ac:dyDescent="0.25">
      <c r="A33" s="223"/>
      <c r="B33" s="267"/>
      <c r="C33" s="267"/>
      <c r="D33" s="267"/>
      <c r="F33" s="268"/>
      <c r="G33" s="268"/>
      <c r="H33" s="268"/>
      <c r="J33" s="263"/>
      <c r="K33" s="264"/>
      <c r="L33" s="265"/>
    </row>
    <row r="34" spans="1:12" x14ac:dyDescent="0.25">
      <c r="A34" s="223"/>
      <c r="B34" s="267"/>
      <c r="C34" s="267"/>
      <c r="D34" s="267"/>
      <c r="F34" s="268"/>
      <c r="G34" s="268"/>
      <c r="H34" s="268"/>
      <c r="J34" s="263"/>
      <c r="K34" s="264"/>
      <c r="L34" s="265"/>
    </row>
    <row r="35" spans="1:12" ht="14.4" thickBot="1" x14ac:dyDescent="0.3">
      <c r="A35" s="233"/>
      <c r="B35" s="267"/>
      <c r="C35" s="267"/>
      <c r="D35" s="267"/>
      <c r="F35" s="268"/>
      <c r="G35" s="268"/>
      <c r="H35" s="268"/>
      <c r="J35" s="263"/>
      <c r="K35" s="264"/>
      <c r="L35" s="265"/>
    </row>
    <row r="36" spans="1:12" x14ac:dyDescent="0.25">
      <c r="J36" s="263"/>
      <c r="K36" s="265"/>
      <c r="L36" s="265"/>
    </row>
  </sheetData>
  <mergeCells count="13">
    <mergeCell ref="I3:K3"/>
    <mergeCell ref="L3:N3"/>
    <mergeCell ref="O3:O4"/>
    <mergeCell ref="P3:Q3"/>
    <mergeCell ref="A19:A20"/>
    <mergeCell ref="B19:D19"/>
    <mergeCell ref="F19:H19"/>
    <mergeCell ref="A3:A4"/>
    <mergeCell ref="B3:B4"/>
    <mergeCell ref="C3:C4"/>
    <mergeCell ref="D3:D4"/>
    <mergeCell ref="E3:G3"/>
    <mergeCell ref="H3:H4"/>
  </mergeCells>
  <pageMargins left="0.7" right="0.7" top="0.75" bottom="0.75" header="0.3" footer="0.3"/>
  <pageSetup scale="72" orientation="landscape" r:id="rId1"/>
  <headerFooter>
    <oddFooter>Page &amp;P of &amp;N</oddFooter>
  </headerFooter>
  <rowBreaks count="1" manualBreakCount="1">
    <brk id="1" max="16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89C7C-852B-4EAE-B7DB-58B66730092D}">
  <dimension ref="A2:R17"/>
  <sheetViews>
    <sheetView view="pageBreakPreview" zoomScale="110" zoomScaleNormal="130" zoomScaleSheetLayoutView="110" workbookViewId="0">
      <pane xSplit="1" ySplit="4" topLeftCell="D5" activePane="bottomRight" state="frozen"/>
      <selection activeCell="E12" sqref="E12"/>
      <selection pane="topRight" activeCell="E12" sqref="E12"/>
      <selection pane="bottomLeft" activeCell="E12" sqref="E12"/>
      <selection pane="bottomRight" activeCell="H13" sqref="H13"/>
    </sheetView>
  </sheetViews>
  <sheetFormatPr defaultRowHeight="14.4" x14ac:dyDescent="0.3"/>
  <cols>
    <col min="1" max="1" width="13.44140625" customWidth="1"/>
    <col min="2" max="2" width="12.109375" customWidth="1"/>
    <col min="3" max="3" width="10.77734375" customWidth="1"/>
    <col min="4" max="4" width="8.77734375" customWidth="1"/>
    <col min="5" max="6" width="11.21875" bestFit="1" customWidth="1"/>
    <col min="7" max="7" width="9.5546875" bestFit="1" customWidth="1"/>
    <col min="8" max="8" width="10.109375" customWidth="1"/>
    <col min="9" max="9" width="10.5546875" style="8" bestFit="1" customWidth="1"/>
    <col min="10" max="10" width="10.6640625" style="8" bestFit="1" customWidth="1"/>
    <col min="11" max="11" width="10.21875" bestFit="1" customWidth="1"/>
    <col min="12" max="12" width="9.6640625" bestFit="1" customWidth="1"/>
    <col min="13" max="13" width="7" customWidth="1"/>
    <col min="15" max="15" width="8.77734375" style="12"/>
    <col min="16" max="17" width="8.77734375" style="15"/>
    <col min="18" max="18" width="12.5546875" style="15" bestFit="1" customWidth="1"/>
  </cols>
  <sheetData>
    <row r="2" spans="1:18" ht="21" customHeight="1" thickBot="1" x14ac:dyDescent="0.35">
      <c r="A2" s="167" t="s">
        <v>265</v>
      </c>
      <c r="B2" s="167"/>
      <c r="C2" s="167"/>
      <c r="D2" s="167"/>
      <c r="E2" s="167"/>
      <c r="F2" s="167"/>
      <c r="G2" s="167"/>
      <c r="H2" s="167"/>
      <c r="I2" s="70"/>
      <c r="J2" s="70"/>
      <c r="K2" s="167"/>
      <c r="L2" s="167"/>
      <c r="M2" s="1"/>
      <c r="N2" s="1"/>
      <c r="O2" s="69"/>
      <c r="P2" s="168"/>
      <c r="Q2" s="168"/>
    </row>
    <row r="3" spans="1:18" s="149" customFormat="1" ht="28.8" customHeight="1" thickBot="1" x14ac:dyDescent="0.3">
      <c r="A3" s="362" t="s">
        <v>179</v>
      </c>
      <c r="B3" s="355" t="s">
        <v>250</v>
      </c>
      <c r="C3" s="355" t="s">
        <v>251</v>
      </c>
      <c r="D3" s="355" t="s">
        <v>252</v>
      </c>
      <c r="E3" s="355" t="s">
        <v>253</v>
      </c>
      <c r="F3" s="355"/>
      <c r="G3" s="355"/>
      <c r="H3" s="355" t="s">
        <v>254</v>
      </c>
      <c r="I3" s="357" t="s">
        <v>255</v>
      </c>
      <c r="J3" s="357"/>
      <c r="K3" s="357"/>
      <c r="L3" s="358" t="s">
        <v>256</v>
      </c>
      <c r="M3" s="358"/>
      <c r="N3" s="358"/>
      <c r="O3" s="359" t="s">
        <v>257</v>
      </c>
      <c r="P3" s="361" t="s">
        <v>258</v>
      </c>
      <c r="Q3" s="361"/>
      <c r="R3" s="36"/>
    </row>
    <row r="4" spans="1:18" s="149" customFormat="1" ht="29.55" customHeight="1" thickBot="1" x14ac:dyDescent="0.3">
      <c r="A4" s="363"/>
      <c r="B4" s="356"/>
      <c r="C4" s="356"/>
      <c r="D4" s="356"/>
      <c r="E4" s="221" t="s">
        <v>8</v>
      </c>
      <c r="F4" s="221" t="s">
        <v>260</v>
      </c>
      <c r="G4" s="221" t="s">
        <v>205</v>
      </c>
      <c r="H4" s="356"/>
      <c r="I4" s="183" t="s">
        <v>8</v>
      </c>
      <c r="J4" s="183" t="s">
        <v>260</v>
      </c>
      <c r="K4" s="184" t="s">
        <v>205</v>
      </c>
      <c r="L4" s="183" t="s">
        <v>8</v>
      </c>
      <c r="M4" s="183" t="s">
        <v>260</v>
      </c>
      <c r="N4" s="169" t="s">
        <v>205</v>
      </c>
      <c r="O4" s="360"/>
      <c r="P4" s="222" t="s">
        <v>261</v>
      </c>
      <c r="Q4" s="222" t="s">
        <v>262</v>
      </c>
      <c r="R4" s="245" t="s">
        <v>268</v>
      </c>
    </row>
    <row r="5" spans="1:18" s="149" customFormat="1" ht="24" customHeight="1" x14ac:dyDescent="0.25">
      <c r="A5" s="223" t="s">
        <v>180</v>
      </c>
      <c r="B5" s="188">
        <f>VLOOKUP($A5,'Tab 3.2.4'!$A:$B,2,0)</f>
        <v>833091.76521348336</v>
      </c>
      <c r="C5" s="188">
        <v>411933.41955298971</v>
      </c>
      <c r="D5" s="186">
        <f>C5/B5*100</f>
        <v>49.44634393876526</v>
      </c>
      <c r="E5" s="188">
        <v>64053.823221594896</v>
      </c>
      <c r="F5" s="188">
        <v>1280.2059069784148</v>
      </c>
      <c r="G5" s="188">
        <f>SUM(E5:F5)</f>
        <v>65334.029128573311</v>
      </c>
      <c r="H5" s="186">
        <f>G5/C5*100</f>
        <v>15.860337138819824</v>
      </c>
      <c r="I5" s="187">
        <v>1047294.7661178128</v>
      </c>
      <c r="J5" s="187">
        <v>60432.903758402826</v>
      </c>
      <c r="K5" s="188">
        <f>SUM(I5:J5)</f>
        <v>1107727.6698762157</v>
      </c>
      <c r="L5" s="186">
        <f>I5/E5</f>
        <v>16.350230375705838</v>
      </c>
      <c r="M5" s="186">
        <f t="shared" ref="M5:N14" si="0">J5/F5</f>
        <v>47.205612338595287</v>
      </c>
      <c r="N5" s="186">
        <f t="shared" si="0"/>
        <v>16.954834787492999</v>
      </c>
      <c r="O5" s="151">
        <v>59.707069396972656</v>
      </c>
      <c r="P5" s="195">
        <v>961.75341796875</v>
      </c>
      <c r="Q5" s="195">
        <v>1000</v>
      </c>
      <c r="R5" s="36">
        <f>K5*52</f>
        <v>57601838.833563216</v>
      </c>
    </row>
    <row r="6" spans="1:18" s="149" customFormat="1" ht="24" customHeight="1" x14ac:dyDescent="0.25">
      <c r="A6" s="223" t="s">
        <v>181</v>
      </c>
      <c r="B6" s="188">
        <f>VLOOKUP($A6,'Tab 3.2.4'!$A:$B,2,0)</f>
        <v>2140319.2705519288</v>
      </c>
      <c r="C6" s="188">
        <v>914127.0864594233</v>
      </c>
      <c r="D6" s="186">
        <f t="shared" ref="D6:D14" si="1">C6/B6*100</f>
        <v>42.709847032480127</v>
      </c>
      <c r="E6" s="188">
        <v>170020.32941679514</v>
      </c>
      <c r="F6" s="188">
        <v>69147.115424218311</v>
      </c>
      <c r="G6" s="188">
        <f t="shared" ref="G6:G14" si="2">SUM(E6:F6)</f>
        <v>239167.44484101346</v>
      </c>
      <c r="H6" s="186">
        <f t="shared" ref="H6:H14" si="3">G6/C6*100</f>
        <v>26.163478621703629</v>
      </c>
      <c r="I6" s="187">
        <v>3039031.7208350869</v>
      </c>
      <c r="J6" s="187">
        <v>5256171.8950218419</v>
      </c>
      <c r="K6" s="188">
        <f t="shared" ref="K6:K14" si="4">SUM(I6:J6)</f>
        <v>8295203.6158569288</v>
      </c>
      <c r="L6" s="186">
        <f t="shared" ref="L6:L14" si="5">I6/E6</f>
        <v>17.874519660440569</v>
      </c>
      <c r="M6" s="186">
        <f t="shared" si="0"/>
        <v>76.014333537634499</v>
      </c>
      <c r="N6" s="186">
        <f t="shared" si="0"/>
        <v>34.683665334850083</v>
      </c>
      <c r="O6" s="151">
        <v>28.963102340698242</v>
      </c>
      <c r="P6" s="195">
        <v>898.20465087890625</v>
      </c>
      <c r="Q6" s="195">
        <v>1000</v>
      </c>
      <c r="R6" s="36">
        <f t="shared" ref="R6" si="6">K6*52</f>
        <v>431350588.02456027</v>
      </c>
    </row>
    <row r="7" spans="1:18" s="149" customFormat="1" ht="24" customHeight="1" x14ac:dyDescent="0.25">
      <c r="A7" s="223" t="s">
        <v>182</v>
      </c>
      <c r="B7" s="188">
        <f>VLOOKUP($A7,'Tab 3.2.4'!$A:$B,2,0)</f>
        <v>469503.87448520883</v>
      </c>
      <c r="C7" s="188">
        <v>213429.02074316455</v>
      </c>
      <c r="D7" s="186">
        <f t="shared" si="1"/>
        <v>45.458415221212064</v>
      </c>
      <c r="E7" s="188">
        <v>50023.191709188482</v>
      </c>
      <c r="F7" s="188">
        <v>16240.465746904174</v>
      </c>
      <c r="G7" s="188">
        <f t="shared" si="2"/>
        <v>66263.657456092653</v>
      </c>
      <c r="H7" s="186">
        <f t="shared" si="3"/>
        <v>31.047163701244155</v>
      </c>
      <c r="I7" s="187">
        <v>735749.24723106949</v>
      </c>
      <c r="J7" s="187">
        <v>1200236.164742402</v>
      </c>
      <c r="K7" s="188">
        <f t="shared" si="4"/>
        <v>1935985.4119734715</v>
      </c>
      <c r="L7" s="186">
        <f t="shared" si="5"/>
        <v>14.708162795936186</v>
      </c>
      <c r="M7" s="186">
        <f t="shared" si="0"/>
        <v>73.904048285757824</v>
      </c>
      <c r="N7" s="186">
        <f t="shared" si="0"/>
        <v>29.216398344089082</v>
      </c>
      <c r="O7" s="151">
        <v>34.63543701171875</v>
      </c>
      <c r="P7" s="195">
        <v>906.09307861328125</v>
      </c>
      <c r="Q7" s="195">
        <v>1000</v>
      </c>
      <c r="R7" s="36">
        <v>100671241.42262052</v>
      </c>
    </row>
    <row r="8" spans="1:18" s="149" customFormat="1" ht="24" customHeight="1" x14ac:dyDescent="0.25">
      <c r="A8" s="223" t="s">
        <v>183</v>
      </c>
      <c r="B8" s="188">
        <f>VLOOKUP($A8,'Tab 3.2.4'!$A:$B,2,0)</f>
        <v>305933.21729924722</v>
      </c>
      <c r="C8" s="188">
        <v>171390.89660513203</v>
      </c>
      <c r="D8" s="186">
        <f t="shared" si="1"/>
        <v>56.022323472474312</v>
      </c>
      <c r="E8" s="188">
        <v>27368.147107307996</v>
      </c>
      <c r="F8" s="188">
        <v>17541.065299377969</v>
      </c>
      <c r="G8" s="188">
        <f t="shared" si="2"/>
        <v>44909.212406685969</v>
      </c>
      <c r="H8" s="186">
        <f t="shared" si="3"/>
        <v>26.202799154585456</v>
      </c>
      <c r="I8" s="187">
        <v>510641.77148850181</v>
      </c>
      <c r="J8" s="187">
        <v>1248295.0971696468</v>
      </c>
      <c r="K8" s="188">
        <f t="shared" si="4"/>
        <v>1758936.8686581487</v>
      </c>
      <c r="L8" s="186">
        <f t="shared" si="5"/>
        <v>18.658251487991578</v>
      </c>
      <c r="M8" s="186">
        <f t="shared" si="0"/>
        <v>71.164155418423363</v>
      </c>
      <c r="N8" s="186">
        <f t="shared" si="0"/>
        <v>39.166504474175163</v>
      </c>
      <c r="O8" s="151">
        <v>18.977148056030273</v>
      </c>
      <c r="P8" s="195">
        <v>939.40283203125</v>
      </c>
      <c r="Q8" s="195">
        <v>1000</v>
      </c>
      <c r="R8" s="36">
        <v>91464717.170223728</v>
      </c>
    </row>
    <row r="9" spans="1:18" s="149" customFormat="1" ht="24" customHeight="1" x14ac:dyDescent="0.25">
      <c r="A9" s="223" t="s">
        <v>184</v>
      </c>
      <c r="B9" s="188">
        <f>VLOOKUP($A9,'Tab 3.2.4'!$A:$B,2,0)</f>
        <v>2346356.9078138825</v>
      </c>
      <c r="C9" s="188">
        <v>1116083.6042653769</v>
      </c>
      <c r="D9" s="186">
        <f t="shared" si="1"/>
        <v>47.566659639399873</v>
      </c>
      <c r="E9" s="188">
        <v>183513.44366760337</v>
      </c>
      <c r="F9" s="188">
        <v>203907.65467879272</v>
      </c>
      <c r="G9" s="188">
        <f t="shared" si="2"/>
        <v>387421.09834639612</v>
      </c>
      <c r="H9" s="186">
        <f t="shared" si="3"/>
        <v>34.712551717969419</v>
      </c>
      <c r="I9" s="187">
        <v>3281433.9849665342</v>
      </c>
      <c r="J9" s="187">
        <v>15168232.416515138</v>
      </c>
      <c r="K9" s="188">
        <f t="shared" si="4"/>
        <v>18449666.401481673</v>
      </c>
      <c r="L9" s="186">
        <f t="shared" si="5"/>
        <v>17.881164013848341</v>
      </c>
      <c r="M9" s="186">
        <f t="shared" si="0"/>
        <v>74.387753811444824</v>
      </c>
      <c r="N9" s="186">
        <f t="shared" si="0"/>
        <v>47.621738930143884</v>
      </c>
      <c r="O9" s="151">
        <v>27.466672897338867</v>
      </c>
      <c r="P9" s="195">
        <v>776.5528564453125</v>
      </c>
      <c r="Q9" s="195">
        <v>700</v>
      </c>
      <c r="R9" s="36">
        <v>959382652.87704706</v>
      </c>
    </row>
    <row r="10" spans="1:18" s="149" customFormat="1" ht="24" customHeight="1" x14ac:dyDescent="0.25">
      <c r="A10" s="223" t="s">
        <v>185</v>
      </c>
      <c r="B10" s="188">
        <f>VLOOKUP($A10,'Tab 3.2.4'!$A:$B,2,0)</f>
        <v>1616753.7912100405</v>
      </c>
      <c r="C10" s="188">
        <v>558181.3358948587</v>
      </c>
      <c r="D10" s="186">
        <f t="shared" si="1"/>
        <v>34.524819977511505</v>
      </c>
      <c r="E10" s="188">
        <v>88118.146778682421</v>
      </c>
      <c r="F10" s="188">
        <v>2490.6784335118778</v>
      </c>
      <c r="G10" s="188">
        <f t="shared" si="2"/>
        <v>90608.825212194293</v>
      </c>
      <c r="H10" s="186">
        <f t="shared" si="3"/>
        <v>16.232865448095481</v>
      </c>
      <c r="I10" s="187">
        <v>1365428.2159427479</v>
      </c>
      <c r="J10" s="187">
        <v>150294.35652021851</v>
      </c>
      <c r="K10" s="188">
        <f t="shared" si="4"/>
        <v>1515722.5724629664</v>
      </c>
      <c r="L10" s="186">
        <f t="shared" si="5"/>
        <v>15.49542592369944</v>
      </c>
      <c r="M10" s="186">
        <f t="shared" si="0"/>
        <v>60.342738146370102</v>
      </c>
      <c r="N10" s="186">
        <f t="shared" si="0"/>
        <v>16.728200248853661</v>
      </c>
      <c r="O10" s="151">
        <v>46.863277435302734</v>
      </c>
      <c r="P10" s="195">
        <v>1009.59765625</v>
      </c>
      <c r="Q10" s="195">
        <v>1000</v>
      </c>
      <c r="R10" s="36">
        <v>78817573.768074259</v>
      </c>
    </row>
    <row r="11" spans="1:18" s="149" customFormat="1" ht="24" customHeight="1" x14ac:dyDescent="0.25">
      <c r="A11" s="223" t="s">
        <v>186</v>
      </c>
      <c r="B11" s="188">
        <f>VLOOKUP($A11,'Tab 3.2.4'!$A:$B,2,0)</f>
        <v>2414994.8249515756</v>
      </c>
      <c r="C11" s="188">
        <v>1019710.3593682061</v>
      </c>
      <c r="D11" s="186">
        <f t="shared" si="1"/>
        <v>42.224121924925981</v>
      </c>
      <c r="E11" s="188">
        <v>302295.83435365144</v>
      </c>
      <c r="F11" s="188">
        <v>6793.6720847214037</v>
      </c>
      <c r="G11" s="188">
        <f t="shared" si="2"/>
        <v>309089.50643837283</v>
      </c>
      <c r="H11" s="186">
        <f t="shared" si="3"/>
        <v>30.31150008418852</v>
      </c>
      <c r="I11" s="187">
        <v>3081577.8399023581</v>
      </c>
      <c r="J11" s="187">
        <v>569004.11266808817</v>
      </c>
      <c r="K11" s="188">
        <f t="shared" si="4"/>
        <v>3650581.9525704463</v>
      </c>
      <c r="L11" s="186">
        <f t="shared" si="5"/>
        <v>10.193914337229224</v>
      </c>
      <c r="M11" s="186">
        <f t="shared" si="0"/>
        <v>83.755015781192512</v>
      </c>
      <c r="N11" s="186">
        <f t="shared" si="0"/>
        <v>11.810759914291395</v>
      </c>
      <c r="O11" s="151">
        <v>22.985673904418945</v>
      </c>
      <c r="P11" s="195">
        <v>924.6031494140625</v>
      </c>
      <c r="Q11" s="195">
        <v>1000</v>
      </c>
      <c r="R11" s="36">
        <v>189830261.53366321</v>
      </c>
    </row>
    <row r="12" spans="1:18" s="149" customFormat="1" ht="24" customHeight="1" x14ac:dyDescent="0.25">
      <c r="A12" s="223" t="s">
        <v>187</v>
      </c>
      <c r="B12" s="188">
        <f>VLOOKUP($A12,'Tab 3.2.4'!$A:$B,2,0)</f>
        <v>1184284.6071119923</v>
      </c>
      <c r="C12" s="188">
        <v>442563.25601975905</v>
      </c>
      <c r="D12" s="186">
        <f t="shared" si="1"/>
        <v>37.369670547268022</v>
      </c>
      <c r="E12" s="188">
        <v>75855.252568605429</v>
      </c>
      <c r="F12" s="188">
        <v>1187.7338076992785</v>
      </c>
      <c r="G12" s="188">
        <f t="shared" si="2"/>
        <v>77042.986376304703</v>
      </c>
      <c r="H12" s="186">
        <f t="shared" si="3"/>
        <v>17.408355828994754</v>
      </c>
      <c r="I12" s="187">
        <v>884694.78263456339</v>
      </c>
      <c r="J12" s="187">
        <v>92948.984182068671</v>
      </c>
      <c r="K12" s="188">
        <f t="shared" si="4"/>
        <v>977643.76681663212</v>
      </c>
      <c r="L12" s="186">
        <f t="shared" si="5"/>
        <v>11.66293371489895</v>
      </c>
      <c r="M12" s="186">
        <f t="shared" si="0"/>
        <v>78.257420627031905</v>
      </c>
      <c r="N12" s="186">
        <f t="shared" si="0"/>
        <v>12.689588148121366</v>
      </c>
      <c r="O12" s="151">
        <v>23.116325378417969</v>
      </c>
      <c r="P12" s="195">
        <v>804.84722900390625</v>
      </c>
      <c r="Q12" s="195">
        <v>800</v>
      </c>
      <c r="R12" s="36">
        <v>50837475.874464869</v>
      </c>
    </row>
    <row r="13" spans="1:18" s="149" customFormat="1" ht="24" customHeight="1" x14ac:dyDescent="0.25">
      <c r="A13" s="223" t="s">
        <v>188</v>
      </c>
      <c r="B13" s="188">
        <f>VLOOKUP($A13,'Tab 3.2.4'!$A:$B,2,0)</f>
        <v>2455870.1475480618</v>
      </c>
      <c r="C13" s="188">
        <v>1227876.7340573752</v>
      </c>
      <c r="D13" s="186">
        <f t="shared" si="1"/>
        <v>49.997624478773275</v>
      </c>
      <c r="E13" s="188">
        <v>179007.17950283943</v>
      </c>
      <c r="F13" s="188">
        <v>360161.04241600982</v>
      </c>
      <c r="G13" s="188">
        <f t="shared" si="2"/>
        <v>539168.22191884927</v>
      </c>
      <c r="H13" s="186">
        <f t="shared" si="3"/>
        <v>43.910614719217854</v>
      </c>
      <c r="I13" s="187">
        <v>2824866.8281613789</v>
      </c>
      <c r="J13" s="187">
        <v>26417333.50559761</v>
      </c>
      <c r="K13" s="188">
        <f t="shared" si="4"/>
        <v>29242200.333758987</v>
      </c>
      <c r="L13" s="186">
        <f t="shared" si="5"/>
        <v>15.780745979054826</v>
      </c>
      <c r="M13" s="186">
        <f t="shared" si="0"/>
        <v>73.348670162620877</v>
      </c>
      <c r="N13" s="186">
        <f t="shared" si="0"/>
        <v>54.235763802415377</v>
      </c>
      <c r="O13" s="151">
        <v>25.279521942138672</v>
      </c>
      <c r="P13" s="195">
        <v>725.577392578125</v>
      </c>
      <c r="Q13" s="195">
        <v>600</v>
      </c>
      <c r="R13" s="36">
        <v>1520594417.3554673</v>
      </c>
    </row>
    <row r="14" spans="1:18" s="149" customFormat="1" ht="24" customHeight="1" x14ac:dyDescent="0.25">
      <c r="A14" s="223" t="s">
        <v>189</v>
      </c>
      <c r="B14" s="188">
        <f>VLOOKUP($A14,'Tab 3.2.4'!$A:$B,2,0)</f>
        <v>710723.51009593881</v>
      </c>
      <c r="C14" s="188">
        <v>336974.81834264286</v>
      </c>
      <c r="D14" s="186">
        <f t="shared" si="1"/>
        <v>47.412926905591661</v>
      </c>
      <c r="E14" s="188">
        <v>67299.006587936528</v>
      </c>
      <c r="F14" s="188">
        <v>47996.310080128074</v>
      </c>
      <c r="G14" s="188">
        <f t="shared" si="2"/>
        <v>115295.3166680646</v>
      </c>
      <c r="H14" s="186">
        <f t="shared" si="3"/>
        <v>34.21481677329075</v>
      </c>
      <c r="I14" s="187">
        <v>1068604.5767148647</v>
      </c>
      <c r="J14" s="187">
        <v>3723032.6521187797</v>
      </c>
      <c r="K14" s="188">
        <f t="shared" si="4"/>
        <v>4791637.2288336447</v>
      </c>
      <c r="L14" s="186">
        <f t="shared" si="5"/>
        <v>15.878459889576053</v>
      </c>
      <c r="M14" s="186">
        <f t="shared" si="0"/>
        <v>77.569143250873111</v>
      </c>
      <c r="N14" s="186">
        <f t="shared" si="0"/>
        <v>41.559686614407553</v>
      </c>
      <c r="O14" s="151">
        <v>31.218999862670898</v>
      </c>
      <c r="P14" s="195">
        <v>865.767822265625</v>
      </c>
      <c r="Q14" s="195">
        <v>1000</v>
      </c>
      <c r="R14" s="36">
        <v>249165135.89934951</v>
      </c>
    </row>
    <row r="15" spans="1:18" s="149" customFormat="1" ht="24" customHeight="1" x14ac:dyDescent="0.25">
      <c r="A15" s="223"/>
      <c r="B15" s="224"/>
      <c r="C15" s="224"/>
      <c r="D15" s="225"/>
      <c r="E15" s="172"/>
      <c r="F15" s="172"/>
      <c r="G15" s="172"/>
      <c r="H15" s="170"/>
      <c r="I15" s="226"/>
      <c r="J15" s="226"/>
      <c r="K15" s="172"/>
      <c r="L15" s="170"/>
      <c r="M15" s="170"/>
      <c r="N15" s="170"/>
      <c r="O15" s="148"/>
      <c r="P15" s="36"/>
      <c r="Q15" s="36"/>
      <c r="R15" s="36">
        <v>0</v>
      </c>
    </row>
    <row r="16" spans="1:18" s="149" customFormat="1" ht="24" customHeight="1" thickBot="1" x14ac:dyDescent="0.3">
      <c r="A16" s="227" t="s">
        <v>32</v>
      </c>
      <c r="B16" s="193">
        <f>SUM(B5:B15)</f>
        <v>14477831.916281361</v>
      </c>
      <c r="C16" s="193">
        <f>SUM(C5:C15)</f>
        <v>6412270.5313089285</v>
      </c>
      <c r="D16" s="173">
        <f t="shared" ref="D16" si="7">C16/B16*100</f>
        <v>44.290267827311006</v>
      </c>
      <c r="E16" s="193">
        <f>SUM(E5:E14)</f>
        <v>1207554.3549142049</v>
      </c>
      <c r="F16" s="193">
        <f>SUM(F5:F14)</f>
        <v>726745.94387834193</v>
      </c>
      <c r="G16" s="193">
        <f>SUM(G5:G14)</f>
        <v>1934300.2987925473</v>
      </c>
      <c r="H16" s="173">
        <f t="shared" ref="H16" si="8">G16/C16*100</f>
        <v>30.165606540585259</v>
      </c>
      <c r="I16" s="193">
        <f>SUM(I5:I14)</f>
        <v>17839323.73399492</v>
      </c>
      <c r="J16" s="193">
        <f>SUM(J5:J14)</f>
        <v>53885982.088294193</v>
      </c>
      <c r="K16" s="193">
        <f t="shared" ref="K16" si="9">SUM(I16:J16)</f>
        <v>71725305.822289109</v>
      </c>
      <c r="L16" s="173">
        <f t="shared" ref="L16:N16" si="10">I16/E16</f>
        <v>14.773102064844426</v>
      </c>
      <c r="M16" s="173">
        <f t="shared" si="10"/>
        <v>74.146932008628823</v>
      </c>
      <c r="N16" s="173">
        <f t="shared" si="10"/>
        <v>37.08075000922161</v>
      </c>
      <c r="O16" s="196">
        <v>27.604476928710938</v>
      </c>
      <c r="P16" s="197">
        <v>842.1561279296875</v>
      </c>
      <c r="Q16" s="197">
        <v>1000</v>
      </c>
      <c r="R16" s="179">
        <v>3729715902.7590337</v>
      </c>
    </row>
    <row r="17" spans="9:18" s="149" customFormat="1" ht="16.8" customHeight="1" x14ac:dyDescent="0.25">
      <c r="I17" s="35"/>
      <c r="J17" s="35"/>
      <c r="O17" s="148"/>
      <c r="P17" s="36"/>
      <c r="Q17" s="36"/>
      <c r="R17" s="36"/>
    </row>
  </sheetData>
  <mergeCells count="10">
    <mergeCell ref="I3:K3"/>
    <mergeCell ref="L3:N3"/>
    <mergeCell ref="O3:O4"/>
    <mergeCell ref="P3:Q3"/>
    <mergeCell ref="A3:A4"/>
    <mergeCell ref="B3:B4"/>
    <mergeCell ref="C3:C4"/>
    <mergeCell ref="D3:D4"/>
    <mergeCell ref="E3:G3"/>
    <mergeCell ref="H3:H4"/>
  </mergeCells>
  <pageMargins left="0.7" right="0.7" top="0.75" bottom="0.75" header="0.3" footer="0.3"/>
  <pageSetup scale="63" orientation="landscape" r:id="rId1"/>
  <headerFooter>
    <oddFooter>Page &amp;P of &amp;N</oddFooter>
  </headerFooter>
  <rowBreaks count="1" manualBreakCount="1">
    <brk id="1" max="16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3B5C3-598F-4D8C-939C-9CA95EDE587C}">
  <dimension ref="A2:L21"/>
  <sheetViews>
    <sheetView view="pageBreakPreview" zoomScale="120" zoomScaleNormal="100" zoomScaleSheetLayoutView="120" workbookViewId="0">
      <pane xSplit="1" ySplit="4" topLeftCell="B5" activePane="bottomRight" state="frozen"/>
      <selection activeCell="B18" sqref="B18"/>
      <selection pane="topRight" activeCell="B18" sqref="B18"/>
      <selection pane="bottomLeft" activeCell="B18" sqref="B18"/>
      <selection pane="bottomRight" activeCell="G6" sqref="G6"/>
    </sheetView>
  </sheetViews>
  <sheetFormatPr defaultRowHeight="14.4" x14ac:dyDescent="0.3"/>
  <cols>
    <col min="1" max="1" width="10.6640625" style="269" bestFit="1" customWidth="1"/>
    <col min="2" max="2" width="9.21875" style="269" customWidth="1"/>
    <col min="3" max="4" width="8.21875" style="269" bestFit="1" customWidth="1"/>
    <col min="5" max="5" width="9" style="269" bestFit="1" customWidth="1"/>
    <col min="6" max="6" width="9.109375" style="269" customWidth="1"/>
    <col min="7" max="7" width="7.44140625" style="269" customWidth="1"/>
    <col min="8" max="8" width="5.109375" style="269" bestFit="1" customWidth="1"/>
    <col min="9" max="10" width="5.88671875" style="269" bestFit="1" customWidth="1"/>
    <col min="11" max="11" width="6.77734375" style="269" customWidth="1"/>
    <col min="12" max="12" width="5.5546875" style="269" customWidth="1"/>
    <col min="13" max="16384" width="8.88671875" style="269"/>
  </cols>
  <sheetData>
    <row r="2" spans="1:12" ht="15" thickBot="1" x14ac:dyDescent="0.35">
      <c r="A2" s="373" t="s">
        <v>275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</row>
    <row r="3" spans="1:12" ht="21" customHeight="1" thickTop="1" thickBot="1" x14ac:dyDescent="0.35">
      <c r="A3" s="374" t="s">
        <v>1</v>
      </c>
      <c r="B3" s="376" t="s">
        <v>2</v>
      </c>
      <c r="C3" s="376"/>
      <c r="D3" s="376"/>
      <c r="E3" s="376"/>
      <c r="F3" s="376"/>
      <c r="G3" s="377"/>
      <c r="H3" s="376" t="s">
        <v>269</v>
      </c>
      <c r="I3" s="376"/>
      <c r="J3" s="376"/>
      <c r="K3" s="376"/>
      <c r="L3" s="376"/>
    </row>
    <row r="4" spans="1:12" ht="27" customHeight="1" thickTop="1" thickBot="1" x14ac:dyDescent="0.35">
      <c r="A4" s="375"/>
      <c r="B4" s="272" t="s">
        <v>5</v>
      </c>
      <c r="C4" s="273" t="s">
        <v>270</v>
      </c>
      <c r="D4" s="273" t="s">
        <v>271</v>
      </c>
      <c r="E4" s="273" t="s">
        <v>272</v>
      </c>
      <c r="F4" s="273" t="s">
        <v>273</v>
      </c>
      <c r="G4" s="378"/>
      <c r="H4" s="273" t="s">
        <v>270</v>
      </c>
      <c r="I4" s="273" t="s">
        <v>271</v>
      </c>
      <c r="J4" s="273" t="s">
        <v>272</v>
      </c>
      <c r="K4" s="273" t="s">
        <v>273</v>
      </c>
      <c r="L4" s="273" t="s">
        <v>205</v>
      </c>
    </row>
    <row r="5" spans="1:12" x14ac:dyDescent="0.3">
      <c r="A5" s="275" t="s">
        <v>17</v>
      </c>
      <c r="B5" s="276">
        <v>159560.03714594245</v>
      </c>
      <c r="C5" s="276">
        <v>60802.520580630415</v>
      </c>
      <c r="D5" s="276">
        <v>53827.1285538866</v>
      </c>
      <c r="E5" s="276">
        <v>37198.311930053307</v>
      </c>
      <c r="F5" s="276">
        <v>7732.0760813721181</v>
      </c>
      <c r="G5" s="277"/>
      <c r="H5" s="277">
        <v>38.106359003299218</v>
      </c>
      <c r="I5" s="277">
        <v>33.734717988723787</v>
      </c>
      <c r="J5" s="277">
        <v>23.313050432565184</v>
      </c>
      <c r="K5" s="277">
        <v>4.845872575411807</v>
      </c>
      <c r="L5" s="277">
        <v>99.999999999999986</v>
      </c>
    </row>
    <row r="6" spans="1:12" x14ac:dyDescent="0.3">
      <c r="A6" s="275" t="s">
        <v>19</v>
      </c>
      <c r="B6" s="276">
        <v>137119.87531839352</v>
      </c>
      <c r="C6" s="276">
        <v>43023.014497222022</v>
      </c>
      <c r="D6" s="276">
        <v>34045.669065915805</v>
      </c>
      <c r="E6" s="276">
        <v>29966.039837291937</v>
      </c>
      <c r="F6" s="276">
        <v>30085.151917963762</v>
      </c>
      <c r="G6" s="277"/>
      <c r="H6" s="277">
        <v>31.376205963812481</v>
      </c>
      <c r="I6" s="277">
        <v>24.829127788266632</v>
      </c>
      <c r="J6" s="277">
        <v>21.8538995661355</v>
      </c>
      <c r="K6" s="277">
        <v>21.940766681785394</v>
      </c>
      <c r="L6" s="277">
        <v>100</v>
      </c>
    </row>
    <row r="7" spans="1:12" x14ac:dyDescent="0.3">
      <c r="A7" s="275" t="s">
        <v>20</v>
      </c>
      <c r="B7" s="276">
        <v>128022.19670480497</v>
      </c>
      <c r="C7" s="276">
        <v>65376.665525554243</v>
      </c>
      <c r="D7" s="276">
        <v>41775.937680586423</v>
      </c>
      <c r="E7" s="276">
        <v>18083.523753840967</v>
      </c>
      <c r="F7" s="276">
        <v>2786.0697448233382</v>
      </c>
      <c r="G7" s="277"/>
      <c r="H7" s="277">
        <v>51.066664381880976</v>
      </c>
      <c r="I7" s="277">
        <v>32.631792576496601</v>
      </c>
      <c r="J7" s="277">
        <v>14.125303439010784</v>
      </c>
      <c r="K7" s="277">
        <v>2.1762396026116386</v>
      </c>
      <c r="L7" s="277">
        <v>100</v>
      </c>
    </row>
    <row r="8" spans="1:12" x14ac:dyDescent="0.3">
      <c r="A8" s="275" t="s">
        <v>21</v>
      </c>
      <c r="B8" s="276">
        <v>42125.125901225823</v>
      </c>
      <c r="C8" s="276">
        <v>15462.848966647558</v>
      </c>
      <c r="D8" s="276">
        <v>11229.177869688807</v>
      </c>
      <c r="E8" s="276">
        <v>8424.6567431960248</v>
      </c>
      <c r="F8" s="276">
        <v>7008.4423216934401</v>
      </c>
      <c r="G8" s="277"/>
      <c r="H8" s="277">
        <v>36.70695015346552</v>
      </c>
      <c r="I8" s="277">
        <v>26.656722394180534</v>
      </c>
      <c r="J8" s="277">
        <v>19.999125374604212</v>
      </c>
      <c r="K8" s="277">
        <v>16.637202077749748</v>
      </c>
      <c r="L8" s="277">
        <v>100.00000000000001</v>
      </c>
    </row>
    <row r="9" spans="1:12" x14ac:dyDescent="0.3">
      <c r="A9" s="275" t="s">
        <v>22</v>
      </c>
      <c r="B9" s="276">
        <v>327802.64544316888</v>
      </c>
      <c r="C9" s="276">
        <v>191137.44848898472</v>
      </c>
      <c r="D9" s="276">
        <v>95665.458343197766</v>
      </c>
      <c r="E9" s="276">
        <v>34708.580597052664</v>
      </c>
      <c r="F9" s="276">
        <v>6291.158013933742</v>
      </c>
      <c r="G9" s="277"/>
      <c r="H9" s="277">
        <v>58.308696145688124</v>
      </c>
      <c r="I9" s="277">
        <v>29.183857931916318</v>
      </c>
      <c r="J9" s="277">
        <v>10.588255183276148</v>
      </c>
      <c r="K9" s="277">
        <v>1.919190739119413</v>
      </c>
      <c r="L9" s="277">
        <v>100</v>
      </c>
    </row>
    <row r="10" spans="1:12" x14ac:dyDescent="0.3">
      <c r="A10" s="275" t="s">
        <v>23</v>
      </c>
      <c r="B10" s="276">
        <v>265519.61654480489</v>
      </c>
      <c r="C10" s="276">
        <v>196190.9584922723</v>
      </c>
      <c r="D10" s="276">
        <v>56499.636269004463</v>
      </c>
      <c r="E10" s="276">
        <v>11449.709611245613</v>
      </c>
      <c r="F10" s="276">
        <v>1379.3121722824935</v>
      </c>
      <c r="G10" s="277"/>
      <c r="H10" s="277">
        <v>73.88944027763246</v>
      </c>
      <c r="I10" s="277">
        <v>21.278893440805525</v>
      </c>
      <c r="J10" s="277">
        <v>4.3121897207596867</v>
      </c>
      <c r="K10" s="277">
        <v>0.51947656080233251</v>
      </c>
      <c r="L10" s="277">
        <v>100.00000000000001</v>
      </c>
    </row>
    <row r="11" spans="1:12" x14ac:dyDescent="0.3">
      <c r="A11" s="275" t="s">
        <v>24</v>
      </c>
      <c r="B11" s="276">
        <v>129890.63019329225</v>
      </c>
      <c r="C11" s="276">
        <v>38326.10854776379</v>
      </c>
      <c r="D11" s="276">
        <v>31801.07795177896</v>
      </c>
      <c r="E11" s="276">
        <v>30167.056238392022</v>
      </c>
      <c r="F11" s="276">
        <v>29596.38745535749</v>
      </c>
      <c r="G11" s="277"/>
      <c r="H11" s="277">
        <v>29.506445915867925</v>
      </c>
      <c r="I11" s="277">
        <v>24.482965325870914</v>
      </c>
      <c r="J11" s="277">
        <v>23.224967184699899</v>
      </c>
      <c r="K11" s="277">
        <v>22.785621573561272</v>
      </c>
      <c r="L11" s="277">
        <v>100.00000000000001</v>
      </c>
    </row>
    <row r="12" spans="1:12" x14ac:dyDescent="0.3">
      <c r="A12" s="275" t="s">
        <v>25</v>
      </c>
      <c r="B12" s="276">
        <v>74977.713824645238</v>
      </c>
      <c r="C12" s="276">
        <v>44964.680761019088</v>
      </c>
      <c r="D12" s="276">
        <v>19702.132896572915</v>
      </c>
      <c r="E12" s="276">
        <v>8119.3852421337851</v>
      </c>
      <c r="F12" s="276">
        <v>2191.5149249194537</v>
      </c>
      <c r="G12" s="277"/>
      <c r="H12" s="277">
        <v>59.970727923474186</v>
      </c>
      <c r="I12" s="277">
        <v>26.277318807894627</v>
      </c>
      <c r="J12" s="277">
        <v>10.829064835349696</v>
      </c>
      <c r="K12" s="277">
        <v>2.9228884332814919</v>
      </c>
      <c r="L12" s="277">
        <v>100</v>
      </c>
    </row>
    <row r="13" spans="1:12" x14ac:dyDescent="0.3">
      <c r="A13" s="275" t="s">
        <v>26</v>
      </c>
      <c r="B13" s="276">
        <v>209449.84940311429</v>
      </c>
      <c r="C13" s="276">
        <v>100431.70775277031</v>
      </c>
      <c r="D13" s="276">
        <v>74528.447842836569</v>
      </c>
      <c r="E13" s="276">
        <v>31279.835691495013</v>
      </c>
      <c r="F13" s="276">
        <v>3209.8581160123736</v>
      </c>
      <c r="G13" s="277"/>
      <c r="H13" s="277">
        <v>47.950241090637427</v>
      </c>
      <c r="I13" s="277">
        <v>35.582956041852569</v>
      </c>
      <c r="J13" s="277">
        <v>14.934284164269213</v>
      </c>
      <c r="K13" s="277">
        <v>1.5325187032407799</v>
      </c>
      <c r="L13" s="277">
        <v>99.999999999999986</v>
      </c>
    </row>
    <row r="14" spans="1:12" x14ac:dyDescent="0.3">
      <c r="A14" s="275" t="s">
        <v>27</v>
      </c>
      <c r="B14" s="276">
        <v>179019.09832184797</v>
      </c>
      <c r="C14" s="276">
        <v>99115.862223511795</v>
      </c>
      <c r="D14" s="276">
        <v>44411.694234767405</v>
      </c>
      <c r="E14" s="276">
        <v>18577.390634969583</v>
      </c>
      <c r="F14" s="276">
        <v>16914.151228599203</v>
      </c>
      <c r="G14" s="277"/>
      <c r="H14" s="277">
        <v>55.366082810515103</v>
      </c>
      <c r="I14" s="277">
        <v>24.808355449831513</v>
      </c>
      <c r="J14" s="277">
        <v>10.377323318638538</v>
      </c>
      <c r="K14" s="277">
        <v>9.4482384210148567</v>
      </c>
      <c r="L14" s="277">
        <v>100</v>
      </c>
    </row>
    <row r="15" spans="1:12" x14ac:dyDescent="0.3">
      <c r="A15" s="275" t="s">
        <v>28</v>
      </c>
      <c r="B15" s="276">
        <v>168627.17987003783</v>
      </c>
      <c r="C15" s="276">
        <v>92261.419046849958</v>
      </c>
      <c r="D15" s="276">
        <v>40626.019762693017</v>
      </c>
      <c r="E15" s="276">
        <v>18968.669712833518</v>
      </c>
      <c r="F15" s="276">
        <v>16771.071347661353</v>
      </c>
      <c r="G15" s="277"/>
      <c r="H15" s="277">
        <v>54.713255074274791</v>
      </c>
      <c r="I15" s="277">
        <v>24.092213244628642</v>
      </c>
      <c r="J15" s="277">
        <v>11.248880356922774</v>
      </c>
      <c r="K15" s="277">
        <v>9.9456513241738005</v>
      </c>
      <c r="L15" s="277">
        <v>100</v>
      </c>
    </row>
    <row r="16" spans="1:12" x14ac:dyDescent="0.3">
      <c r="A16" s="275" t="s">
        <v>29</v>
      </c>
      <c r="B16" s="276">
        <v>229032.35288238552</v>
      </c>
      <c r="C16" s="276">
        <v>82972.423767967513</v>
      </c>
      <c r="D16" s="276">
        <v>78781.705857787805</v>
      </c>
      <c r="E16" s="276">
        <v>57370.37046096674</v>
      </c>
      <c r="F16" s="276">
        <v>9907.8527956634698</v>
      </c>
      <c r="G16" s="277"/>
      <c r="H16" s="277">
        <v>36.22738129515534</v>
      </c>
      <c r="I16" s="277">
        <v>34.397631979200952</v>
      </c>
      <c r="J16" s="277">
        <v>25.049024619865833</v>
      </c>
      <c r="K16" s="277">
        <v>4.3259621057778803</v>
      </c>
      <c r="L16" s="277">
        <v>100</v>
      </c>
    </row>
    <row r="17" spans="1:12" x14ac:dyDescent="0.3">
      <c r="A17" s="275" t="s">
        <v>30</v>
      </c>
      <c r="B17" s="276">
        <v>84272.888405240985</v>
      </c>
      <c r="C17" s="276">
        <v>30996.931926619789</v>
      </c>
      <c r="D17" s="276">
        <v>24580.913703250553</v>
      </c>
      <c r="E17" s="276">
        <v>18151.940539207113</v>
      </c>
      <c r="F17" s="276">
        <v>10543.102236163542</v>
      </c>
      <c r="G17" s="277"/>
      <c r="H17" s="277">
        <v>36.781618042525842</v>
      </c>
      <c r="I17" s="277">
        <v>29.16823449203368</v>
      </c>
      <c r="J17" s="277">
        <v>21.539478333672768</v>
      </c>
      <c r="K17" s="277">
        <v>12.51066913176772</v>
      </c>
      <c r="L17" s="277">
        <v>100</v>
      </c>
    </row>
    <row r="18" spans="1:12" x14ac:dyDescent="0.3">
      <c r="A18" s="275" t="s">
        <v>31</v>
      </c>
      <c r="B18" s="276">
        <v>143392.07072692038</v>
      </c>
      <c r="C18" s="276">
        <v>51720.068822801826</v>
      </c>
      <c r="D18" s="276">
        <v>45113.077929998661</v>
      </c>
      <c r="E18" s="276">
        <v>35861.674511945559</v>
      </c>
      <c r="F18" s="276">
        <v>10697.249462174339</v>
      </c>
      <c r="G18" s="277"/>
      <c r="H18" s="277">
        <v>36.068988027447404</v>
      </c>
      <c r="I18" s="277">
        <v>31.461347689101434</v>
      </c>
      <c r="J18" s="277">
        <v>25.009524118137239</v>
      </c>
      <c r="K18" s="277">
        <v>7.4601401653139252</v>
      </c>
      <c r="L18" s="277">
        <v>100</v>
      </c>
    </row>
    <row r="19" spans="1:12" x14ac:dyDescent="0.3">
      <c r="A19" s="275"/>
      <c r="B19" s="276"/>
      <c r="C19" s="277"/>
      <c r="D19" s="277"/>
      <c r="E19" s="277"/>
      <c r="F19" s="277"/>
      <c r="G19" s="277"/>
      <c r="H19" s="277"/>
      <c r="I19" s="277"/>
      <c r="J19" s="277"/>
      <c r="K19" s="277"/>
      <c r="L19" s="277"/>
    </row>
    <row r="20" spans="1:12" s="281" customFormat="1" ht="15" thickBot="1" x14ac:dyDescent="0.35">
      <c r="A20" s="278" t="s">
        <v>32</v>
      </c>
      <c r="B20" s="279">
        <v>2278811.2806858243</v>
      </c>
      <c r="C20" s="279">
        <v>1112782.6594006154</v>
      </c>
      <c r="D20" s="279">
        <v>652588.0779619657</v>
      </c>
      <c r="E20" s="279">
        <v>358327.14550462383</v>
      </c>
      <c r="F20" s="279">
        <v>155113.39781862011</v>
      </c>
      <c r="G20" s="280"/>
      <c r="H20" s="280">
        <v>48.831716291386599</v>
      </c>
      <c r="I20" s="280">
        <v>28.637214651911179</v>
      </c>
      <c r="J20" s="280">
        <v>15.724301022276086</v>
      </c>
      <c r="K20" s="280">
        <v>6.8067680344261614</v>
      </c>
      <c r="L20" s="280">
        <v>100.00000000000001</v>
      </c>
    </row>
    <row r="21" spans="1:12" s="281" customFormat="1" x14ac:dyDescent="0.3">
      <c r="A21" s="274"/>
      <c r="B21" s="282"/>
      <c r="C21" s="282"/>
      <c r="D21" s="282"/>
      <c r="E21" s="282"/>
      <c r="F21" s="282"/>
      <c r="G21" s="283"/>
      <c r="H21" s="283"/>
      <c r="I21" s="283"/>
      <c r="J21" s="283"/>
      <c r="K21" s="283"/>
      <c r="L21" s="283"/>
    </row>
  </sheetData>
  <mergeCells count="5">
    <mergeCell ref="A2:L2"/>
    <mergeCell ref="A3:A4"/>
    <mergeCell ref="B3:F3"/>
    <mergeCell ref="G3:G4"/>
    <mergeCell ref="H3:L3"/>
  </mergeCells>
  <pageMargins left="0.7" right="0.7" top="0.75" bottom="0.75" header="0.3" footer="0.3"/>
  <pageSetup scale="99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B2E70-B915-4131-9890-2B6688F8710C}">
  <dimension ref="A2:V11"/>
  <sheetViews>
    <sheetView view="pageBreakPreview" zoomScale="130" zoomScaleNormal="100" zoomScaleSheetLayoutView="130" workbookViewId="0">
      <pane xSplit="1" ySplit="4" topLeftCell="B5" activePane="bottomRight" state="frozen"/>
      <selection activeCell="E12" sqref="E12"/>
      <selection pane="topRight" activeCell="E12" sqref="E12"/>
      <selection pane="bottomLeft" activeCell="E12" sqref="E12"/>
      <selection pane="bottomRight" sqref="A1:XFD1048576"/>
    </sheetView>
  </sheetViews>
  <sheetFormatPr defaultRowHeight="14.4" x14ac:dyDescent="0.3"/>
  <cols>
    <col min="1" max="1" width="10.6640625" bestFit="1" customWidth="1"/>
    <col min="2" max="2" width="9.33203125" customWidth="1"/>
    <col min="3" max="3" width="7.44140625" bestFit="1" customWidth="1"/>
    <col min="4" max="4" width="5.44140625" customWidth="1"/>
    <col min="5" max="5" width="8.109375" bestFit="1" customWidth="1"/>
    <col min="6" max="6" width="7.44140625" bestFit="1" customWidth="1"/>
    <col min="7" max="7" width="6.109375" customWidth="1"/>
    <col min="8" max="8" width="6.88671875" customWidth="1"/>
    <col min="9" max="9" width="5.5546875" customWidth="1"/>
    <col min="10" max="10" width="5.77734375" bestFit="1" customWidth="1"/>
    <col min="11" max="11" width="7.77734375" customWidth="1"/>
    <col min="12" max="12" width="7.21875" customWidth="1"/>
    <col min="14" max="14" width="7.21875" customWidth="1"/>
  </cols>
  <sheetData>
    <row r="2" spans="1:22" ht="15" thickBot="1" x14ac:dyDescent="0.35">
      <c r="A2" s="297" t="s">
        <v>176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1"/>
      <c r="N2" s="1"/>
    </row>
    <row r="3" spans="1:22" ht="21" customHeight="1" thickTop="1" thickBot="1" x14ac:dyDescent="0.35">
      <c r="A3" s="311" t="s">
        <v>177</v>
      </c>
      <c r="B3" s="300" t="s">
        <v>2</v>
      </c>
      <c r="C3" s="300"/>
      <c r="D3" s="301"/>
      <c r="E3" s="303" t="s">
        <v>3</v>
      </c>
      <c r="F3" s="303"/>
      <c r="G3" s="303"/>
      <c r="H3" s="303"/>
      <c r="I3" s="304"/>
      <c r="J3" s="306" t="s">
        <v>4</v>
      </c>
      <c r="K3" s="306"/>
      <c r="L3" s="306"/>
      <c r="M3" s="306"/>
      <c r="N3" s="306"/>
    </row>
    <row r="4" spans="1:22" ht="41.4" thickTop="1" x14ac:dyDescent="0.3">
      <c r="A4" s="312"/>
      <c r="B4" s="214" t="s">
        <v>5</v>
      </c>
      <c r="C4" s="215" t="s">
        <v>36</v>
      </c>
      <c r="D4" s="302"/>
      <c r="E4" s="215" t="s">
        <v>8</v>
      </c>
      <c r="F4" s="215" t="s">
        <v>9</v>
      </c>
      <c r="G4" s="215" t="s">
        <v>10</v>
      </c>
      <c r="H4" s="215" t="s">
        <v>11</v>
      </c>
      <c r="I4" s="305"/>
      <c r="J4" s="216" t="s">
        <v>12</v>
      </c>
      <c r="K4" s="216" t="s">
        <v>13</v>
      </c>
      <c r="L4" s="216" t="s">
        <v>14</v>
      </c>
      <c r="M4" s="216" t="s">
        <v>15</v>
      </c>
      <c r="N4" s="216" t="s">
        <v>16</v>
      </c>
      <c r="Q4" s="217"/>
      <c r="R4" s="217"/>
      <c r="S4" s="217"/>
      <c r="T4" s="217"/>
      <c r="U4" s="217"/>
      <c r="V4" s="217"/>
    </row>
    <row r="5" spans="1:22" x14ac:dyDescent="0.3">
      <c r="A5" s="202" t="s">
        <v>119</v>
      </c>
      <c r="B5" s="95">
        <v>347646.27819190721</v>
      </c>
      <c r="C5" s="97">
        <v>23.211038589477539</v>
      </c>
      <c r="D5" s="96" t="s">
        <v>18</v>
      </c>
      <c r="E5" s="97">
        <v>75.564689636230469</v>
      </c>
      <c r="F5" s="96">
        <v>29.007562637329102</v>
      </c>
      <c r="G5" s="96">
        <v>27.207168579101563</v>
      </c>
      <c r="H5" s="96">
        <v>2.7951388359069824</v>
      </c>
      <c r="I5" s="96" t="s">
        <v>18</v>
      </c>
      <c r="J5" s="97">
        <v>1.232826828956604</v>
      </c>
      <c r="K5" s="97">
        <v>5.6183691024780273</v>
      </c>
      <c r="L5" s="97">
        <v>8.1085481643676758</v>
      </c>
      <c r="M5" s="96">
        <v>4.3764166831970215</v>
      </c>
      <c r="N5" s="96">
        <v>3.7321319580078125</v>
      </c>
      <c r="O5" s="5"/>
      <c r="P5" s="5"/>
      <c r="Q5" s="218"/>
      <c r="R5" s="219"/>
      <c r="S5" s="219"/>
      <c r="T5" s="219"/>
      <c r="U5" s="219"/>
      <c r="V5" s="219"/>
    </row>
    <row r="6" spans="1:22" x14ac:dyDescent="0.3">
      <c r="A6" s="202" t="s">
        <v>59</v>
      </c>
      <c r="B6" s="95">
        <v>950376.811573955</v>
      </c>
      <c r="C6" s="97">
        <v>48.817378997802734</v>
      </c>
      <c r="D6" s="96" t="s">
        <v>18</v>
      </c>
      <c r="E6" s="97">
        <v>76.785087585449219</v>
      </c>
      <c r="F6" s="96">
        <v>21.857563018798828</v>
      </c>
      <c r="G6" s="96">
        <v>19.79815673828125</v>
      </c>
      <c r="H6" s="96">
        <v>2.9706799983978271</v>
      </c>
      <c r="I6" s="96" t="s">
        <v>18</v>
      </c>
      <c r="J6" s="97">
        <v>1.392062783241272</v>
      </c>
      <c r="K6" s="97">
        <v>3.76705002784729</v>
      </c>
      <c r="L6" s="97">
        <v>3.489673376083374</v>
      </c>
      <c r="M6" s="96">
        <v>3.0310590267181396</v>
      </c>
      <c r="N6" s="96">
        <v>0.45869281888008118</v>
      </c>
      <c r="O6" s="5"/>
      <c r="P6" s="5"/>
      <c r="Q6" s="218"/>
      <c r="R6" s="220"/>
      <c r="S6" s="220"/>
      <c r="T6" s="220"/>
      <c r="U6" s="219"/>
      <c r="V6" s="219"/>
    </row>
    <row r="7" spans="1:22" x14ac:dyDescent="0.3">
      <c r="A7" s="202" t="s">
        <v>37</v>
      </c>
      <c r="B7" s="95">
        <v>512401.95727640152</v>
      </c>
      <c r="C7" s="97">
        <v>37.330062866210938</v>
      </c>
      <c r="D7" s="96" t="s">
        <v>18</v>
      </c>
      <c r="E7" s="97">
        <v>96.86663818359375</v>
      </c>
      <c r="F7" s="96">
        <v>1.3285754919052124</v>
      </c>
      <c r="G7" s="96">
        <v>1.0113986730575562</v>
      </c>
      <c r="H7" s="96">
        <v>0.34650379419326782</v>
      </c>
      <c r="I7" s="96" t="s">
        <v>18</v>
      </c>
      <c r="J7" s="97">
        <v>1.5157828330993652</v>
      </c>
      <c r="K7" s="97">
        <v>4.6931538581848145</v>
      </c>
      <c r="L7" s="97">
        <v>4.7216944694519043</v>
      </c>
      <c r="M7" s="96">
        <v>4.6696200370788574</v>
      </c>
      <c r="N7" s="96">
        <v>5.207454040646553E-2</v>
      </c>
      <c r="O7" s="5"/>
      <c r="P7" s="5"/>
      <c r="Q7" s="218"/>
      <c r="R7" s="219"/>
      <c r="S7" s="219"/>
      <c r="T7" s="219"/>
      <c r="U7" s="219"/>
      <c r="V7" s="219"/>
    </row>
    <row r="8" spans="1:22" x14ac:dyDescent="0.3">
      <c r="A8" s="202" t="s">
        <v>46</v>
      </c>
      <c r="B8" s="95">
        <v>338495.60344954173</v>
      </c>
      <c r="C8" s="97">
        <v>19.602548599243164</v>
      </c>
      <c r="D8" s="96" t="s">
        <v>18</v>
      </c>
      <c r="E8" s="97">
        <v>70.3526611328125</v>
      </c>
      <c r="F8" s="96">
        <v>31.830053329467773</v>
      </c>
      <c r="G8" s="96">
        <v>31.205438613891602</v>
      </c>
      <c r="H8" s="96">
        <v>1.1889625787734985</v>
      </c>
      <c r="I8" s="96" t="s">
        <v>18</v>
      </c>
      <c r="J8" s="97">
        <v>1.4503034353256226</v>
      </c>
      <c r="K8" s="97">
        <v>6.7891688346862793</v>
      </c>
      <c r="L8" s="97">
        <v>9.0305376052856445</v>
      </c>
      <c r="M8" s="96">
        <v>5.0077667236328125</v>
      </c>
      <c r="N8" s="96">
        <v>4.022770881652832</v>
      </c>
      <c r="O8" s="5"/>
      <c r="P8" s="5"/>
      <c r="Q8" s="218"/>
      <c r="R8" s="219"/>
      <c r="S8" s="219"/>
      <c r="T8" s="219"/>
      <c r="U8" s="219"/>
      <c r="V8" s="219"/>
    </row>
    <row r="9" spans="1:22" x14ac:dyDescent="0.3">
      <c r="A9" s="202" t="s">
        <v>24</v>
      </c>
      <c r="B9" s="95">
        <v>129890.63019329225</v>
      </c>
      <c r="C9" s="97">
        <v>55.093292236328125</v>
      </c>
      <c r="D9" s="96" t="s">
        <v>18</v>
      </c>
      <c r="E9" s="97">
        <v>85.349388122558594</v>
      </c>
      <c r="F9" s="96">
        <v>0.76484709978103638</v>
      </c>
      <c r="G9" s="96">
        <v>0.55876380205154419</v>
      </c>
      <c r="H9" s="96">
        <v>0.28206557035446167</v>
      </c>
      <c r="I9" s="96" t="s">
        <v>18</v>
      </c>
      <c r="J9" s="97">
        <v>9.0159311294555664</v>
      </c>
      <c r="K9" s="97">
        <v>16.691009521484375</v>
      </c>
      <c r="L9" s="97">
        <v>16.769243240356445</v>
      </c>
      <c r="M9" s="96">
        <v>16.674127578735352</v>
      </c>
      <c r="N9" s="96">
        <v>9.5116287469863892E-2</v>
      </c>
      <c r="O9" s="5"/>
      <c r="P9" s="5"/>
      <c r="Q9" s="218"/>
      <c r="R9" s="220"/>
      <c r="S9" s="220"/>
      <c r="T9" s="220"/>
      <c r="U9" s="219"/>
      <c r="V9" s="219"/>
    </row>
    <row r="10" spans="1:22" x14ac:dyDescent="0.3">
      <c r="A10" s="202"/>
      <c r="B10" s="95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5"/>
      <c r="N10" s="5"/>
      <c r="Q10" s="218"/>
      <c r="R10" s="219"/>
      <c r="S10" s="219"/>
      <c r="T10" s="219"/>
      <c r="U10" s="219"/>
      <c r="V10" s="219"/>
    </row>
    <row r="11" spans="1:22" s="6" customFormat="1" ht="15" thickBot="1" x14ac:dyDescent="0.35">
      <c r="A11" s="205" t="s">
        <v>32</v>
      </c>
      <c r="B11" s="98">
        <f>SUM(B5:B10)</f>
        <v>2278811.2806850974</v>
      </c>
      <c r="C11" s="99">
        <v>33.612041473388672</v>
      </c>
      <c r="D11" s="99" t="s">
        <v>18</v>
      </c>
      <c r="E11" s="99">
        <v>80.647026062011719</v>
      </c>
      <c r="F11" s="99">
        <v>18.611343383789063</v>
      </c>
      <c r="G11" s="99">
        <v>17.301961898803711</v>
      </c>
      <c r="H11" s="99">
        <v>1.9359350204467773</v>
      </c>
      <c r="I11" s="99" t="s">
        <v>18</v>
      </c>
      <c r="J11" s="99">
        <v>1.6133488416671753</v>
      </c>
      <c r="K11" s="99">
        <v>2.1969010829925537</v>
      </c>
      <c r="L11" s="99">
        <v>5.986295223236084</v>
      </c>
      <c r="M11" s="103">
        <v>4.6036477088928223</v>
      </c>
      <c r="N11" s="103">
        <v>1.3827035427093506</v>
      </c>
      <c r="O11" s="5"/>
      <c r="P11" s="14"/>
      <c r="Q11" s="218"/>
      <c r="R11" s="219"/>
      <c r="S11" s="219"/>
      <c r="T11" s="219"/>
      <c r="U11" s="219"/>
      <c r="V11" s="219"/>
    </row>
  </sheetData>
  <mergeCells count="7">
    <mergeCell ref="A2:L2"/>
    <mergeCell ref="A3:A4"/>
    <mergeCell ref="B3:C3"/>
    <mergeCell ref="D3:D4"/>
    <mergeCell ref="E3:H3"/>
    <mergeCell ref="I3:I4"/>
    <mergeCell ref="J3:N3"/>
  </mergeCells>
  <pageMargins left="0.7" right="0.7" top="0.75" bottom="0.75" header="0.3" footer="0.3"/>
  <pageSetup scale="99" orientation="landscape" r:id="rId1"/>
  <headerFooter>
    <oddFooter>Page &amp;P of &amp;N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2215A-C7F5-4100-A206-75560E200D5F}">
  <dimension ref="A2:O141"/>
  <sheetViews>
    <sheetView view="pageBreakPreview" zoomScale="150" zoomScaleNormal="100" zoomScaleSheetLayoutView="150" workbookViewId="0">
      <pane xSplit="3" ySplit="4" topLeftCell="D5" activePane="bottomRight" state="frozen"/>
      <selection activeCell="B18" sqref="B18"/>
      <selection pane="topRight" activeCell="B18" sqref="B18"/>
      <selection pane="bottomLeft" activeCell="B18" sqref="B18"/>
      <selection pane="bottomRight" activeCell="A2" sqref="A2:N2"/>
    </sheetView>
  </sheetViews>
  <sheetFormatPr defaultRowHeight="14.4" x14ac:dyDescent="0.3"/>
  <cols>
    <col min="1" max="1" width="6.5546875" style="269" bestFit="1" customWidth="1"/>
    <col min="2" max="2" width="10" style="269" bestFit="1" customWidth="1"/>
    <col min="3" max="3" width="11.44140625" style="269" bestFit="1" customWidth="1"/>
    <col min="4" max="5" width="7.88671875" style="269" bestFit="1" customWidth="1"/>
    <col min="6" max="7" width="7.44140625" style="269" customWidth="1"/>
    <col min="8" max="8" width="6.6640625" style="269" bestFit="1" customWidth="1"/>
    <col min="9" max="9" width="7.44140625" style="269" customWidth="1"/>
    <col min="10" max="10" width="5.109375" style="269" bestFit="1" customWidth="1"/>
    <col min="11" max="12" width="5.88671875" style="269" bestFit="1" customWidth="1"/>
    <col min="13" max="13" width="6.77734375" style="269" customWidth="1"/>
    <col min="14" max="14" width="5.5546875" style="269" customWidth="1"/>
    <col min="15" max="16384" width="8.88671875" style="269"/>
  </cols>
  <sheetData>
    <row r="2" spans="1:15" ht="15" thickBot="1" x14ac:dyDescent="0.35">
      <c r="A2" s="373" t="s">
        <v>274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</row>
    <row r="3" spans="1:15" ht="21" customHeight="1" thickTop="1" thickBot="1" x14ac:dyDescent="0.35">
      <c r="A3" s="379" t="s">
        <v>34</v>
      </c>
      <c r="B3" s="379" t="s">
        <v>1</v>
      </c>
      <c r="C3" s="379" t="s">
        <v>35</v>
      </c>
      <c r="D3" s="376" t="s">
        <v>2</v>
      </c>
      <c r="E3" s="376"/>
      <c r="F3" s="376"/>
      <c r="G3" s="376"/>
      <c r="H3" s="376"/>
      <c r="I3" s="270"/>
      <c r="J3" s="376" t="s">
        <v>269</v>
      </c>
      <c r="K3" s="376"/>
      <c r="L3" s="376"/>
      <c r="M3" s="376"/>
      <c r="N3" s="376"/>
    </row>
    <row r="4" spans="1:15" ht="27" customHeight="1" thickTop="1" thickBot="1" x14ac:dyDescent="0.35">
      <c r="A4" s="380"/>
      <c r="B4" s="380"/>
      <c r="C4" s="380"/>
      <c r="D4" s="273" t="s">
        <v>5</v>
      </c>
      <c r="E4" s="273" t="s">
        <v>270</v>
      </c>
      <c r="F4" s="273" t="s">
        <v>271</v>
      </c>
      <c r="G4" s="273" t="s">
        <v>272</v>
      </c>
      <c r="H4" s="273" t="s">
        <v>273</v>
      </c>
      <c r="I4" s="273"/>
      <c r="J4" s="273" t="s">
        <v>270</v>
      </c>
      <c r="K4" s="273" t="s">
        <v>271</v>
      </c>
      <c r="L4" s="273" t="s">
        <v>272</v>
      </c>
      <c r="M4" s="273" t="s">
        <v>273</v>
      </c>
      <c r="N4" s="273" t="s">
        <v>205</v>
      </c>
      <c r="O4" s="274"/>
    </row>
    <row r="5" spans="1:15" x14ac:dyDescent="0.3">
      <c r="A5" s="285" t="s">
        <v>37</v>
      </c>
      <c r="B5" s="285" t="s">
        <v>17</v>
      </c>
      <c r="C5" s="285" t="s">
        <v>38</v>
      </c>
      <c r="D5" s="286">
        <v>17633.129639442654</v>
      </c>
      <c r="E5" s="286">
        <v>5634.4934082217542</v>
      </c>
      <c r="F5" s="286">
        <v>5798.6759696803692</v>
      </c>
      <c r="G5" s="286">
        <v>4749.3230039606387</v>
      </c>
      <c r="H5" s="286">
        <v>1450.637257579891</v>
      </c>
      <c r="I5" s="287"/>
      <c r="J5" s="287">
        <v>31.954017939153818</v>
      </c>
      <c r="K5" s="287">
        <v>32.88512072587276</v>
      </c>
      <c r="L5" s="287">
        <v>26.934089983306869</v>
      </c>
      <c r="M5" s="287">
        <v>8.2267713516665459</v>
      </c>
      <c r="N5" s="287">
        <v>100</v>
      </c>
    </row>
    <row r="6" spans="1:15" x14ac:dyDescent="0.3">
      <c r="A6" s="285" t="s">
        <v>37</v>
      </c>
      <c r="B6" s="285" t="s">
        <v>17</v>
      </c>
      <c r="C6" s="285" t="s">
        <v>39</v>
      </c>
      <c r="D6" s="286">
        <v>26098.802367553504</v>
      </c>
      <c r="E6" s="286">
        <v>9000.8150409415739</v>
      </c>
      <c r="F6" s="286">
        <v>8440.2147514840508</v>
      </c>
      <c r="G6" s="286">
        <v>7332.3935953940118</v>
      </c>
      <c r="H6" s="286">
        <v>1325.37897973387</v>
      </c>
      <c r="I6" s="287"/>
      <c r="J6" s="287">
        <v>34.487463885053771</v>
      </c>
      <c r="K6" s="287">
        <v>32.339471492289917</v>
      </c>
      <c r="L6" s="287">
        <v>28.09475121551851</v>
      </c>
      <c r="M6" s="287">
        <v>5.0783134071378102</v>
      </c>
      <c r="N6" s="287">
        <v>100.00000000000001</v>
      </c>
    </row>
    <row r="7" spans="1:15" x14ac:dyDescent="0.3">
      <c r="A7" s="285" t="s">
        <v>37</v>
      </c>
      <c r="B7" s="285" t="s">
        <v>17</v>
      </c>
      <c r="C7" s="285" t="s">
        <v>40</v>
      </c>
      <c r="D7" s="286">
        <v>27859.961424945781</v>
      </c>
      <c r="E7" s="286">
        <v>11483.547833013075</v>
      </c>
      <c r="F7" s="286">
        <v>9661.0472410823077</v>
      </c>
      <c r="G7" s="286">
        <v>5929.2637094570355</v>
      </c>
      <c r="H7" s="286">
        <v>786.10264139336232</v>
      </c>
      <c r="I7" s="287"/>
      <c r="J7" s="287">
        <v>41.218821727192768</v>
      </c>
      <c r="K7" s="287">
        <v>34.677173789737616</v>
      </c>
      <c r="L7" s="287">
        <v>21.282383055089156</v>
      </c>
      <c r="M7" s="287">
        <v>2.8216214279804666</v>
      </c>
      <c r="N7" s="287">
        <v>100</v>
      </c>
    </row>
    <row r="8" spans="1:15" x14ac:dyDescent="0.3">
      <c r="A8" s="285" t="s">
        <v>37</v>
      </c>
      <c r="B8" s="285" t="s">
        <v>17</v>
      </c>
      <c r="C8" s="285" t="s">
        <v>41</v>
      </c>
      <c r="D8" s="286">
        <v>18026.124901068328</v>
      </c>
      <c r="E8" s="286">
        <v>6295.5762895974358</v>
      </c>
      <c r="F8" s="286">
        <v>5842.6123733088625</v>
      </c>
      <c r="G8" s="286">
        <v>4759.9760664906835</v>
      </c>
      <c r="H8" s="286">
        <v>1127.9601716713478</v>
      </c>
      <c r="I8" s="287"/>
      <c r="J8" s="287">
        <v>34.924734651230146</v>
      </c>
      <c r="K8" s="287">
        <v>32.411915513592149</v>
      </c>
      <c r="L8" s="287">
        <v>26.405986270563236</v>
      </c>
      <c r="M8" s="287">
        <v>6.2573635646144821</v>
      </c>
      <c r="N8" s="287">
        <v>100</v>
      </c>
    </row>
    <row r="9" spans="1:15" x14ac:dyDescent="0.3">
      <c r="A9" s="285" t="s">
        <v>37</v>
      </c>
      <c r="B9" s="285" t="s">
        <v>17</v>
      </c>
      <c r="C9" s="285" t="s">
        <v>42</v>
      </c>
      <c r="D9" s="286">
        <v>18659.275009077948</v>
      </c>
      <c r="E9" s="286">
        <v>7628.178577901419</v>
      </c>
      <c r="F9" s="286">
        <v>6501.8654005480666</v>
      </c>
      <c r="G9" s="286">
        <v>4042.1839044196713</v>
      </c>
      <c r="H9" s="286">
        <v>487.0471262087928</v>
      </c>
      <c r="I9" s="287"/>
      <c r="J9" s="287">
        <v>40.881430678256386</v>
      </c>
      <c r="K9" s="287">
        <v>34.845219856531592</v>
      </c>
      <c r="L9" s="287">
        <v>21.663134834837383</v>
      </c>
      <c r="M9" s="287">
        <v>2.6102146303746467</v>
      </c>
      <c r="N9" s="287">
        <v>100</v>
      </c>
    </row>
    <row r="10" spans="1:15" x14ac:dyDescent="0.3">
      <c r="A10" s="285" t="s">
        <v>37</v>
      </c>
      <c r="B10" s="285" t="s">
        <v>17</v>
      </c>
      <c r="C10" s="285" t="s">
        <v>43</v>
      </c>
      <c r="D10" s="286">
        <v>16999.431268792869</v>
      </c>
      <c r="E10" s="286">
        <v>6189.284444959022</v>
      </c>
      <c r="F10" s="286">
        <v>5217.1172198327304</v>
      </c>
      <c r="G10" s="286">
        <v>4438.0446501208198</v>
      </c>
      <c r="H10" s="286">
        <v>1154.9849538802971</v>
      </c>
      <c r="I10" s="287"/>
      <c r="J10" s="287">
        <v>36.408773605980308</v>
      </c>
      <c r="K10" s="287">
        <v>30.689951548027278</v>
      </c>
      <c r="L10" s="287">
        <v>26.107018405186714</v>
      </c>
      <c r="M10" s="287">
        <v>6.7942564408056976</v>
      </c>
      <c r="N10" s="287">
        <v>100</v>
      </c>
    </row>
    <row r="11" spans="1:15" x14ac:dyDescent="0.3">
      <c r="A11" s="285" t="s">
        <v>37</v>
      </c>
      <c r="B11" s="285" t="s">
        <v>17</v>
      </c>
      <c r="C11" s="285" t="s">
        <v>44</v>
      </c>
      <c r="D11" s="286">
        <v>12732.76340085433</v>
      </c>
      <c r="E11" s="286">
        <v>4695.7462312250173</v>
      </c>
      <c r="F11" s="286">
        <v>4757.8748243075588</v>
      </c>
      <c r="G11" s="286">
        <v>2272.4912222681528</v>
      </c>
      <c r="H11" s="286">
        <v>1006.651123053602</v>
      </c>
      <c r="I11" s="287"/>
      <c r="J11" s="287">
        <v>36.879238884702332</v>
      </c>
      <c r="K11" s="287">
        <v>37.36718161266014</v>
      </c>
      <c r="L11" s="287">
        <v>17.847588545591567</v>
      </c>
      <c r="M11" s="287">
        <v>7.9059909570459679</v>
      </c>
      <c r="N11" s="287">
        <v>100</v>
      </c>
    </row>
    <row r="12" spans="1:15" x14ac:dyDescent="0.3">
      <c r="A12" s="285" t="s">
        <v>37</v>
      </c>
      <c r="B12" s="285" t="s">
        <v>17</v>
      </c>
      <c r="C12" s="285" t="s">
        <v>45</v>
      </c>
      <c r="D12" s="286">
        <v>21550.549134231976</v>
      </c>
      <c r="E12" s="286">
        <v>9890.3585612310417</v>
      </c>
      <c r="F12" s="286">
        <v>7587.2281978006467</v>
      </c>
      <c r="G12" s="286">
        <v>3683.1489562983697</v>
      </c>
      <c r="H12" s="286">
        <v>389.81341890191823</v>
      </c>
      <c r="I12" s="287"/>
      <c r="J12" s="287">
        <v>45.893765860103763</v>
      </c>
      <c r="K12" s="287">
        <v>35.206658310848852</v>
      </c>
      <c r="L12" s="287">
        <v>17.090742947463323</v>
      </c>
      <c r="M12" s="287">
        <v>1.808832881584066</v>
      </c>
      <c r="N12" s="287">
        <v>100</v>
      </c>
    </row>
    <row r="13" spans="1:15" x14ac:dyDescent="0.3">
      <c r="A13" s="285" t="s">
        <v>46</v>
      </c>
      <c r="B13" s="285" t="s">
        <v>19</v>
      </c>
      <c r="C13" s="285" t="s">
        <v>47</v>
      </c>
      <c r="D13" s="286">
        <v>13331.268783027435</v>
      </c>
      <c r="E13" s="286">
        <v>7092.7363931268701</v>
      </c>
      <c r="F13" s="286">
        <v>3991.3967501792195</v>
      </c>
      <c r="G13" s="286">
        <v>1823.3969024830303</v>
      </c>
      <c r="H13" s="286">
        <v>423.73873723831383</v>
      </c>
      <c r="I13" s="287"/>
      <c r="J13" s="287">
        <v>53.203761086543487</v>
      </c>
      <c r="K13" s="287">
        <v>29.940111591334983</v>
      </c>
      <c r="L13" s="287">
        <v>13.67759462478522</v>
      </c>
      <c r="M13" s="287">
        <v>3.1785326973362982</v>
      </c>
      <c r="N13" s="287">
        <v>99.999999999999986</v>
      </c>
    </row>
    <row r="14" spans="1:15" x14ac:dyDescent="0.3">
      <c r="A14" s="285" t="s">
        <v>46</v>
      </c>
      <c r="B14" s="285" t="s">
        <v>19</v>
      </c>
      <c r="C14" s="285" t="s">
        <v>48</v>
      </c>
      <c r="D14" s="286">
        <v>9667.3864605826966</v>
      </c>
      <c r="E14" s="286">
        <v>2427.8472710152309</v>
      </c>
      <c r="F14" s="286">
        <v>2700.3021145805756</v>
      </c>
      <c r="G14" s="286">
        <v>2513.7718183691568</v>
      </c>
      <c r="H14" s="286">
        <v>2025.4652566177333</v>
      </c>
      <c r="I14" s="287"/>
      <c r="J14" s="287">
        <v>25.113791415233166</v>
      </c>
      <c r="K14" s="287">
        <v>27.932079943122666</v>
      </c>
      <c r="L14" s="287">
        <v>26.002599861076003</v>
      </c>
      <c r="M14" s="287">
        <v>20.951528780568161</v>
      </c>
      <c r="N14" s="287">
        <v>100</v>
      </c>
    </row>
    <row r="15" spans="1:15" x14ac:dyDescent="0.3">
      <c r="A15" s="285" t="s">
        <v>46</v>
      </c>
      <c r="B15" s="285" t="s">
        <v>19</v>
      </c>
      <c r="C15" s="285" t="s">
        <v>49</v>
      </c>
      <c r="D15" s="286">
        <v>23445.710882862557</v>
      </c>
      <c r="E15" s="286">
        <v>7472.9647222337153</v>
      </c>
      <c r="F15" s="286">
        <v>5988.4339416260946</v>
      </c>
      <c r="G15" s="286">
        <v>5465.1055119053381</v>
      </c>
      <c r="H15" s="286">
        <v>4519.2067070974063</v>
      </c>
      <c r="I15" s="287"/>
      <c r="J15" s="287">
        <v>31.873483212215227</v>
      </c>
      <c r="K15" s="287">
        <v>25.541703433711149</v>
      </c>
      <c r="L15" s="287">
        <v>23.309617435827082</v>
      </c>
      <c r="M15" s="287">
        <v>19.275195918246531</v>
      </c>
      <c r="N15" s="287">
        <v>100</v>
      </c>
    </row>
    <row r="16" spans="1:15" x14ac:dyDescent="0.3">
      <c r="A16" s="285" t="s">
        <v>46</v>
      </c>
      <c r="B16" s="285" t="s">
        <v>19</v>
      </c>
      <c r="C16" s="285" t="s">
        <v>50</v>
      </c>
      <c r="D16" s="286">
        <v>10270.113897701991</v>
      </c>
      <c r="E16" s="286">
        <v>3429.953245087735</v>
      </c>
      <c r="F16" s="286">
        <v>3087.1224692253049</v>
      </c>
      <c r="G16" s="286">
        <v>2483.4188009676477</v>
      </c>
      <c r="H16" s="286">
        <v>1269.6193824213042</v>
      </c>
      <c r="I16" s="287"/>
      <c r="J16" s="287">
        <v>33.397421676649671</v>
      </c>
      <c r="K16" s="287">
        <v>30.059281717567611</v>
      </c>
      <c r="L16" s="287">
        <v>24.181024920505799</v>
      </c>
      <c r="M16" s="287">
        <v>12.36227168527693</v>
      </c>
      <c r="N16" s="287">
        <v>100.00000000000003</v>
      </c>
    </row>
    <row r="17" spans="1:14" x14ac:dyDescent="0.3">
      <c r="A17" s="285" t="s">
        <v>46</v>
      </c>
      <c r="B17" s="285" t="s">
        <v>19</v>
      </c>
      <c r="C17" s="285" t="s">
        <v>51</v>
      </c>
      <c r="D17" s="286">
        <v>22639.116930131171</v>
      </c>
      <c r="E17" s="286">
        <v>4108.7309612119625</v>
      </c>
      <c r="F17" s="286">
        <v>4074.8803883496839</v>
      </c>
      <c r="G17" s="286">
        <v>6229.1689459527997</v>
      </c>
      <c r="H17" s="286">
        <v>8226.336634616724</v>
      </c>
      <c r="I17" s="287"/>
      <c r="J17" s="287">
        <v>18.14881284412429</v>
      </c>
      <c r="K17" s="287">
        <v>17.99929034743527</v>
      </c>
      <c r="L17" s="287">
        <v>27.515070332368779</v>
      </c>
      <c r="M17" s="287">
        <v>36.336826476071657</v>
      </c>
      <c r="N17" s="287">
        <v>100</v>
      </c>
    </row>
    <row r="18" spans="1:14" x14ac:dyDescent="0.3">
      <c r="A18" s="285" t="s">
        <v>46</v>
      </c>
      <c r="B18" s="285" t="s">
        <v>19</v>
      </c>
      <c r="C18" s="285" t="s">
        <v>52</v>
      </c>
      <c r="D18" s="286">
        <v>10094.752031063897</v>
      </c>
      <c r="E18" s="286">
        <v>700.26039634498522</v>
      </c>
      <c r="F18" s="286">
        <v>1015.7497566424526</v>
      </c>
      <c r="G18" s="286">
        <v>1732.4112357978631</v>
      </c>
      <c r="H18" s="286">
        <v>6646.3306422785954</v>
      </c>
      <c r="I18" s="287"/>
      <c r="J18" s="287">
        <v>6.9368756576696615</v>
      </c>
      <c r="K18" s="287">
        <v>10.062156589054933</v>
      </c>
      <c r="L18" s="287">
        <v>17.161503625515824</v>
      </c>
      <c r="M18" s="287">
        <v>65.83946412775957</v>
      </c>
      <c r="N18" s="287">
        <v>99.999999999999986</v>
      </c>
    </row>
    <row r="19" spans="1:14" x14ac:dyDescent="0.3">
      <c r="A19" s="285" t="s">
        <v>46</v>
      </c>
      <c r="B19" s="285" t="s">
        <v>19</v>
      </c>
      <c r="C19" s="285" t="s">
        <v>53</v>
      </c>
      <c r="D19" s="286">
        <v>6080.6521969523583</v>
      </c>
      <c r="E19" s="286">
        <v>2262.0895327387198</v>
      </c>
      <c r="F19" s="286">
        <v>2223.9687114927019</v>
      </c>
      <c r="G19" s="286">
        <v>1238.3548781768973</v>
      </c>
      <c r="H19" s="286">
        <v>356.239074544039</v>
      </c>
      <c r="I19" s="287"/>
      <c r="J19" s="287">
        <v>37.201429377468521</v>
      </c>
      <c r="K19" s="287">
        <v>36.574509435145167</v>
      </c>
      <c r="L19" s="287">
        <v>20.365494326374474</v>
      </c>
      <c r="M19" s="287">
        <v>5.8585668610118358</v>
      </c>
      <c r="N19" s="287">
        <v>100</v>
      </c>
    </row>
    <row r="20" spans="1:14" x14ac:dyDescent="0.3">
      <c r="A20" s="285" t="s">
        <v>46</v>
      </c>
      <c r="B20" s="285" t="s">
        <v>19</v>
      </c>
      <c r="C20" s="285" t="s">
        <v>54</v>
      </c>
      <c r="D20" s="286">
        <v>9032.5419268502992</v>
      </c>
      <c r="E20" s="286">
        <v>5231.738642079943</v>
      </c>
      <c r="F20" s="286">
        <v>2520.8737469582502</v>
      </c>
      <c r="G20" s="286">
        <v>1043.3598053000471</v>
      </c>
      <c r="H20" s="286">
        <v>236.56973251205767</v>
      </c>
      <c r="I20" s="287"/>
      <c r="J20" s="287">
        <v>57.921000361238086</v>
      </c>
      <c r="K20" s="287">
        <v>27.908796520109746</v>
      </c>
      <c r="L20" s="287">
        <v>11.551120534503545</v>
      </c>
      <c r="M20" s="287">
        <v>2.6190825841486123</v>
      </c>
      <c r="N20" s="287">
        <v>99.999999999999986</v>
      </c>
    </row>
    <row r="21" spans="1:14" x14ac:dyDescent="0.3">
      <c r="A21" s="285" t="s">
        <v>46</v>
      </c>
      <c r="B21" s="285" t="s">
        <v>19</v>
      </c>
      <c r="C21" s="285" t="s">
        <v>55</v>
      </c>
      <c r="D21" s="286">
        <v>737.92739856801893</v>
      </c>
      <c r="E21" s="286">
        <v>329.82033065740939</v>
      </c>
      <c r="F21" s="286">
        <v>239.57854719027983</v>
      </c>
      <c r="G21" s="286">
        <v>117.36497548275113</v>
      </c>
      <c r="H21" s="286">
        <v>51.163545237578646</v>
      </c>
      <c r="I21" s="288"/>
      <c r="J21" s="287">
        <v>44.695498676081208</v>
      </c>
      <c r="K21" s="287">
        <v>32.466411689712658</v>
      </c>
      <c r="L21" s="287">
        <v>15.904677846425422</v>
      </c>
      <c r="M21" s="287">
        <v>6.9334117877807202</v>
      </c>
      <c r="N21" s="287">
        <v>100</v>
      </c>
    </row>
    <row r="22" spans="1:14" x14ac:dyDescent="0.3">
      <c r="A22" s="285" t="s">
        <v>46</v>
      </c>
      <c r="B22" s="285" t="s">
        <v>19</v>
      </c>
      <c r="C22" s="285" t="s">
        <v>56</v>
      </c>
      <c r="D22" s="286">
        <v>15034.570993927642</v>
      </c>
      <c r="E22" s="286">
        <v>6733.0333658948421</v>
      </c>
      <c r="F22" s="286">
        <v>4570.2419890346591</v>
      </c>
      <c r="G22" s="286">
        <v>2654.4832242345697</v>
      </c>
      <c r="H22" s="286">
        <v>1076.8124147635724</v>
      </c>
      <c r="I22" s="288"/>
      <c r="J22" s="287">
        <v>44.783674696233547</v>
      </c>
      <c r="K22" s="287">
        <v>30.398220147954657</v>
      </c>
      <c r="L22" s="287">
        <v>17.655862779900382</v>
      </c>
      <c r="M22" s="287">
        <v>7.1622423759114202</v>
      </c>
      <c r="N22" s="287">
        <v>100.00000000000001</v>
      </c>
    </row>
    <row r="23" spans="1:14" x14ac:dyDescent="0.3">
      <c r="A23" s="285" t="s">
        <v>46</v>
      </c>
      <c r="B23" s="285" t="s">
        <v>19</v>
      </c>
      <c r="C23" s="285" t="s">
        <v>57</v>
      </c>
      <c r="D23" s="286">
        <v>13292.50534059641</v>
      </c>
      <c r="E23" s="286">
        <v>1468.055742388437</v>
      </c>
      <c r="F23" s="286">
        <v>2407.8403381095372</v>
      </c>
      <c r="G23" s="286">
        <v>3976.1472314643706</v>
      </c>
      <c r="H23" s="286">
        <v>5440.462028634066</v>
      </c>
      <c r="I23" s="288"/>
      <c r="J23" s="287">
        <v>11.044236618847716</v>
      </c>
      <c r="K23" s="287">
        <v>18.114270232834091</v>
      </c>
      <c r="L23" s="287">
        <v>29.91269989804622</v>
      </c>
      <c r="M23" s="287">
        <v>40.92879325027198</v>
      </c>
      <c r="N23" s="287">
        <v>100</v>
      </c>
    </row>
    <row r="24" spans="1:14" x14ac:dyDescent="0.3">
      <c r="A24" s="285" t="s">
        <v>46</v>
      </c>
      <c r="B24" s="285" t="s">
        <v>19</v>
      </c>
      <c r="C24" s="285" t="s">
        <v>58</v>
      </c>
      <c r="D24" s="286">
        <v>3493.328476145015</v>
      </c>
      <c r="E24" s="286">
        <v>1253.5441532614282</v>
      </c>
      <c r="F24" s="286">
        <v>1094.6122677732883</v>
      </c>
      <c r="G24" s="286">
        <v>827.23403157982807</v>
      </c>
      <c r="H24" s="286">
        <v>317.93802353047045</v>
      </c>
      <c r="I24" s="288"/>
      <c r="J24" s="287">
        <v>35.883947410658301</v>
      </c>
      <c r="K24" s="287">
        <v>31.33436421018224</v>
      </c>
      <c r="L24" s="287">
        <v>23.680396425036555</v>
      </c>
      <c r="M24" s="287">
        <v>9.1012919541229031</v>
      </c>
      <c r="N24" s="287">
        <v>100</v>
      </c>
    </row>
    <row r="25" spans="1:14" x14ac:dyDescent="0.3">
      <c r="A25" s="285" t="s">
        <v>59</v>
      </c>
      <c r="B25" s="285" t="s">
        <v>20</v>
      </c>
      <c r="C25" s="285" t="s">
        <v>60</v>
      </c>
      <c r="D25" s="286">
        <v>10368.558330281594</v>
      </c>
      <c r="E25" s="286">
        <v>5274.6268739320722</v>
      </c>
      <c r="F25" s="286">
        <v>3300.9545236739468</v>
      </c>
      <c r="G25" s="286">
        <v>1770.1157980793096</v>
      </c>
      <c r="H25" s="286">
        <v>22.861134596263238</v>
      </c>
      <c r="I25" s="288"/>
      <c r="J25" s="287">
        <v>50.871362304317778</v>
      </c>
      <c r="K25" s="287">
        <v>31.836195722923595</v>
      </c>
      <c r="L25" s="287">
        <v>17.071956791810187</v>
      </c>
      <c r="M25" s="287">
        <v>0.2204851809484141</v>
      </c>
      <c r="N25" s="287">
        <v>99.999999999999986</v>
      </c>
    </row>
    <row r="26" spans="1:14" x14ac:dyDescent="0.3">
      <c r="A26" s="285" t="s">
        <v>59</v>
      </c>
      <c r="B26" s="285" t="s">
        <v>20</v>
      </c>
      <c r="C26" s="285" t="s">
        <v>61</v>
      </c>
      <c r="D26" s="286">
        <v>20062.939172392584</v>
      </c>
      <c r="E26" s="286">
        <v>10467.969255151191</v>
      </c>
      <c r="F26" s="286">
        <v>7075.3416370889308</v>
      </c>
      <c r="G26" s="286">
        <v>2342.1358328451488</v>
      </c>
      <c r="H26" s="286">
        <v>177.49244730730973</v>
      </c>
      <c r="I26" s="288"/>
      <c r="J26" s="287">
        <v>52.175651659032795</v>
      </c>
      <c r="K26" s="287">
        <v>35.265728397486683</v>
      </c>
      <c r="L26" s="287">
        <v>11.673941752602342</v>
      </c>
      <c r="M26" s="287">
        <v>0.88467819087816657</v>
      </c>
      <c r="N26" s="287">
        <v>99.999999999999986</v>
      </c>
    </row>
    <row r="27" spans="1:14" x14ac:dyDescent="0.3">
      <c r="A27" s="285" t="s">
        <v>59</v>
      </c>
      <c r="B27" s="285" t="s">
        <v>20</v>
      </c>
      <c r="C27" s="285" t="s">
        <v>62</v>
      </c>
      <c r="D27" s="286">
        <v>40783.235804692929</v>
      </c>
      <c r="E27" s="286">
        <v>22784.537262150228</v>
      </c>
      <c r="F27" s="286">
        <v>14205.960554771711</v>
      </c>
      <c r="G27" s="286">
        <v>3786.9309719603971</v>
      </c>
      <c r="H27" s="286">
        <v>5.8070158105926062</v>
      </c>
      <c r="I27" s="288"/>
      <c r="J27" s="287">
        <v>55.867409273906631</v>
      </c>
      <c r="K27" s="287">
        <v>34.832843138790452</v>
      </c>
      <c r="L27" s="287">
        <v>9.2855088549021776</v>
      </c>
      <c r="M27" s="287">
        <v>1.4238732400739012E-2</v>
      </c>
      <c r="N27" s="287">
        <v>100</v>
      </c>
    </row>
    <row r="28" spans="1:14" x14ac:dyDescent="0.3">
      <c r="A28" s="285" t="s">
        <v>59</v>
      </c>
      <c r="B28" s="285" t="s">
        <v>20</v>
      </c>
      <c r="C28" s="285" t="s">
        <v>63</v>
      </c>
      <c r="D28" s="286">
        <v>9862.1097694899963</v>
      </c>
      <c r="E28" s="286">
        <v>6068.3201129198269</v>
      </c>
      <c r="F28" s="286">
        <v>2953.521941118388</v>
      </c>
      <c r="G28" s="286">
        <v>784.88699113212454</v>
      </c>
      <c r="H28" s="286">
        <v>55.38072431965719</v>
      </c>
      <c r="I28" s="288"/>
      <c r="J28" s="287">
        <v>61.531662643759446</v>
      </c>
      <c r="K28" s="287">
        <v>29.948175493397745</v>
      </c>
      <c r="L28" s="287">
        <v>7.9586113871932067</v>
      </c>
      <c r="M28" s="287">
        <v>0.56155047564960447</v>
      </c>
      <c r="N28" s="287">
        <v>100</v>
      </c>
    </row>
    <row r="29" spans="1:14" x14ac:dyDescent="0.3">
      <c r="A29" s="285" t="s">
        <v>59</v>
      </c>
      <c r="B29" s="285" t="s">
        <v>20</v>
      </c>
      <c r="C29" s="285" t="s">
        <v>64</v>
      </c>
      <c r="D29" s="286">
        <v>23483.143752015378</v>
      </c>
      <c r="E29" s="286">
        <v>11557.667338612951</v>
      </c>
      <c r="F29" s="286">
        <v>7594.7668793628554</v>
      </c>
      <c r="G29" s="286">
        <v>3810.9658456638858</v>
      </c>
      <c r="H29" s="286">
        <v>519.74368837568568</v>
      </c>
      <c r="I29" s="288"/>
      <c r="J29" s="287">
        <v>49.216865768328169</v>
      </c>
      <c r="K29" s="287">
        <v>32.341354971738205</v>
      </c>
      <c r="L29" s="287">
        <v>16.228516445277137</v>
      </c>
      <c r="M29" s="287">
        <v>2.2132628146564919</v>
      </c>
      <c r="N29" s="287">
        <v>100</v>
      </c>
    </row>
    <row r="30" spans="1:14" x14ac:dyDescent="0.3">
      <c r="A30" s="285" t="s">
        <v>59</v>
      </c>
      <c r="B30" s="285" t="s">
        <v>20</v>
      </c>
      <c r="C30" s="285" t="s">
        <v>65</v>
      </c>
      <c r="D30" s="286">
        <v>14264.355002310853</v>
      </c>
      <c r="E30" s="286">
        <v>7802.3284748247524</v>
      </c>
      <c r="F30" s="286">
        <v>4675.9704852832911</v>
      </c>
      <c r="G30" s="286">
        <v>1615.7716053880172</v>
      </c>
      <c r="H30" s="286">
        <v>170.28443681479041</v>
      </c>
      <c r="I30" s="288"/>
      <c r="J30" s="287">
        <v>54.698081150958174</v>
      </c>
      <c r="K30" s="287">
        <v>32.780805613192989</v>
      </c>
      <c r="L30" s="287">
        <v>11.327337304254268</v>
      </c>
      <c r="M30" s="287">
        <v>1.1937759315945518</v>
      </c>
      <c r="N30" s="287">
        <v>99.999999999999986</v>
      </c>
    </row>
    <row r="31" spans="1:14" x14ac:dyDescent="0.3">
      <c r="A31" s="285" t="s">
        <v>59</v>
      </c>
      <c r="B31" s="285" t="s">
        <v>20</v>
      </c>
      <c r="C31" s="285" t="s">
        <v>66</v>
      </c>
      <c r="D31" s="286">
        <v>9197.8548735864315</v>
      </c>
      <c r="E31" s="286">
        <v>1536.9128278447793</v>
      </c>
      <c r="F31" s="286">
        <v>2009.1490988810308</v>
      </c>
      <c r="G31" s="286">
        <v>3861.865336666101</v>
      </c>
      <c r="H31" s="286">
        <v>1789.9276101945202</v>
      </c>
      <c r="I31" s="288"/>
      <c r="J31" s="287">
        <v>16.709470294626485</v>
      </c>
      <c r="K31" s="287">
        <v>21.843670361126524</v>
      </c>
      <c r="L31" s="287">
        <v>41.986586978625382</v>
      </c>
      <c r="M31" s="287">
        <v>19.460272365621602</v>
      </c>
      <c r="N31" s="287">
        <v>100</v>
      </c>
    </row>
    <row r="32" spans="1:14" x14ac:dyDescent="0.3">
      <c r="A32" s="285" t="s">
        <v>46</v>
      </c>
      <c r="B32" s="285" t="s">
        <v>21</v>
      </c>
      <c r="C32" s="285" t="s">
        <v>67</v>
      </c>
      <c r="D32" s="286">
        <v>2257.9213746037321</v>
      </c>
      <c r="E32" s="286">
        <v>634.79080606766183</v>
      </c>
      <c r="F32" s="286">
        <v>632.16248828720154</v>
      </c>
      <c r="G32" s="286">
        <v>524.45842692105509</v>
      </c>
      <c r="H32" s="286">
        <v>466.50965332781391</v>
      </c>
      <c r="I32" s="288"/>
      <c r="J32" s="287">
        <v>28.113946446831804</v>
      </c>
      <c r="K32" s="287">
        <v>27.997542137539966</v>
      </c>
      <c r="L32" s="287">
        <v>23.227488468817835</v>
      </c>
      <c r="M32" s="287">
        <v>20.661022946810402</v>
      </c>
      <c r="N32" s="287">
        <v>100.00000000000001</v>
      </c>
    </row>
    <row r="33" spans="1:14" x14ac:dyDescent="0.3">
      <c r="A33" s="285" t="s">
        <v>46</v>
      </c>
      <c r="B33" s="285" t="s">
        <v>21</v>
      </c>
      <c r="C33" s="285" t="s">
        <v>68</v>
      </c>
      <c r="D33" s="286">
        <v>5619.8486901618335</v>
      </c>
      <c r="E33" s="286">
        <v>2670.170414712914</v>
      </c>
      <c r="F33" s="286">
        <v>1475.3491272044896</v>
      </c>
      <c r="G33" s="286">
        <v>876.30763797018346</v>
      </c>
      <c r="H33" s="286">
        <v>598.02151027424679</v>
      </c>
      <c r="I33" s="288"/>
      <c r="J33" s="287">
        <v>47.513208307322266</v>
      </c>
      <c r="K33" s="287">
        <v>26.252470636571612</v>
      </c>
      <c r="L33" s="287">
        <v>15.593082417045443</v>
      </c>
      <c r="M33" s="287">
        <v>10.641238639060685</v>
      </c>
      <c r="N33" s="287">
        <v>100</v>
      </c>
    </row>
    <row r="34" spans="1:14" x14ac:dyDescent="0.3">
      <c r="A34" s="285" t="s">
        <v>46</v>
      </c>
      <c r="B34" s="285" t="s">
        <v>21</v>
      </c>
      <c r="C34" s="285" t="s">
        <v>69</v>
      </c>
      <c r="D34" s="286">
        <v>3234.1627465258234</v>
      </c>
      <c r="E34" s="286">
        <v>1047.1164742532758</v>
      </c>
      <c r="F34" s="286">
        <v>643.02070320409223</v>
      </c>
      <c r="G34" s="286">
        <v>670.87150577236889</v>
      </c>
      <c r="H34" s="286">
        <v>873.15406329608618</v>
      </c>
      <c r="I34" s="288"/>
      <c r="J34" s="287">
        <v>32.376740328794554</v>
      </c>
      <c r="K34" s="287">
        <v>19.882138086428483</v>
      </c>
      <c r="L34" s="287">
        <v>20.743282214014343</v>
      </c>
      <c r="M34" s="287">
        <v>26.997839370762613</v>
      </c>
      <c r="N34" s="287">
        <v>100</v>
      </c>
    </row>
    <row r="35" spans="1:14" x14ac:dyDescent="0.3">
      <c r="A35" s="285" t="s">
        <v>46</v>
      </c>
      <c r="B35" s="285" t="s">
        <v>21</v>
      </c>
      <c r="C35" s="285" t="s">
        <v>70</v>
      </c>
      <c r="D35" s="286">
        <v>1018.2714844725579</v>
      </c>
      <c r="E35" s="286">
        <v>111.02434025142691</v>
      </c>
      <c r="F35" s="286">
        <v>122.44947669058884</v>
      </c>
      <c r="G35" s="286">
        <v>214.4257124544593</v>
      </c>
      <c r="H35" s="286">
        <v>570.37195507608283</v>
      </c>
      <c r="I35" s="288"/>
      <c r="J35" s="287">
        <v>10.903216081803082</v>
      </c>
      <c r="K35" s="287">
        <v>12.025228886185982</v>
      </c>
      <c r="L35" s="287">
        <v>21.057813728872816</v>
      </c>
      <c r="M35" s="287">
        <v>56.013741303138119</v>
      </c>
      <c r="N35" s="287">
        <v>100</v>
      </c>
    </row>
    <row r="36" spans="1:14" x14ac:dyDescent="0.3">
      <c r="A36" s="285" t="s">
        <v>46</v>
      </c>
      <c r="B36" s="285" t="s">
        <v>21</v>
      </c>
      <c r="C36" s="285" t="s">
        <v>71</v>
      </c>
      <c r="D36" s="286">
        <v>6919.472270542049</v>
      </c>
      <c r="E36" s="286">
        <v>2349.5052230546685</v>
      </c>
      <c r="F36" s="286">
        <v>1719.3358680470531</v>
      </c>
      <c r="G36" s="286">
        <v>1461.1611505059577</v>
      </c>
      <c r="H36" s="286">
        <v>1389.4700289343698</v>
      </c>
      <c r="I36" s="288"/>
      <c r="J36" s="287">
        <v>33.954977073282151</v>
      </c>
      <c r="K36" s="287">
        <v>24.847788976143491</v>
      </c>
      <c r="L36" s="287">
        <v>21.116655915025369</v>
      </c>
      <c r="M36" s="287">
        <v>20.080578035548989</v>
      </c>
      <c r="N36" s="287">
        <v>100</v>
      </c>
    </row>
    <row r="37" spans="1:14" x14ac:dyDescent="0.3">
      <c r="A37" s="285" t="s">
        <v>46</v>
      </c>
      <c r="B37" s="285" t="s">
        <v>21</v>
      </c>
      <c r="C37" s="285" t="s">
        <v>72</v>
      </c>
      <c r="D37" s="286">
        <v>8497.8591862810936</v>
      </c>
      <c r="E37" s="286">
        <v>3174.8795676097284</v>
      </c>
      <c r="F37" s="286">
        <v>2594.0321713474195</v>
      </c>
      <c r="G37" s="286">
        <v>1573.8903633568582</v>
      </c>
      <c r="H37" s="286">
        <v>1155.0570839670884</v>
      </c>
      <c r="I37" s="288"/>
      <c r="J37" s="287">
        <v>37.360934066020299</v>
      </c>
      <c r="K37" s="287">
        <v>30.525713764888145</v>
      </c>
      <c r="L37" s="287">
        <v>18.521021928649276</v>
      </c>
      <c r="M37" s="287">
        <v>13.592330240442291</v>
      </c>
      <c r="N37" s="287">
        <v>100.00000000000001</v>
      </c>
    </row>
    <row r="38" spans="1:14" x14ac:dyDescent="0.3">
      <c r="A38" s="285" t="s">
        <v>46</v>
      </c>
      <c r="B38" s="285" t="s">
        <v>21</v>
      </c>
      <c r="C38" s="285" t="s">
        <v>73</v>
      </c>
      <c r="D38" s="286">
        <v>11264.99694968424</v>
      </c>
      <c r="E38" s="286">
        <v>4486.0808301750048</v>
      </c>
      <c r="F38" s="286">
        <v>3154.6684381163459</v>
      </c>
      <c r="G38" s="286">
        <v>2429.3662641755614</v>
      </c>
      <c r="H38" s="286">
        <v>1194.8814172173277</v>
      </c>
      <c r="I38" s="288"/>
      <c r="J38" s="287">
        <v>39.823187260612173</v>
      </c>
      <c r="K38" s="287">
        <v>28.004165932816978</v>
      </c>
      <c r="L38" s="287">
        <v>21.565618481979765</v>
      </c>
      <c r="M38" s="287">
        <v>10.607028324591072</v>
      </c>
      <c r="N38" s="287">
        <v>99.999999999999986</v>
      </c>
    </row>
    <row r="39" spans="1:14" x14ac:dyDescent="0.3">
      <c r="A39" s="285" t="s">
        <v>46</v>
      </c>
      <c r="B39" s="285" t="s">
        <v>21</v>
      </c>
      <c r="C39" s="285" t="s">
        <v>74</v>
      </c>
      <c r="D39" s="286">
        <v>3312.5931989539272</v>
      </c>
      <c r="E39" s="286">
        <v>901.08651552869355</v>
      </c>
      <c r="F39" s="286">
        <v>899.73859184032028</v>
      </c>
      <c r="G39" s="286">
        <v>705.38317344284928</v>
      </c>
      <c r="H39" s="286">
        <v>806.38491814206418</v>
      </c>
      <c r="I39" s="288"/>
      <c r="J39" s="287">
        <v>27.201846451089878</v>
      </c>
      <c r="K39" s="287">
        <v>27.161155560074381</v>
      </c>
      <c r="L39" s="287">
        <v>21.293987250399475</v>
      </c>
      <c r="M39" s="287">
        <v>24.343010738436273</v>
      </c>
      <c r="N39" s="287">
        <v>100</v>
      </c>
    </row>
    <row r="40" spans="1:14" x14ac:dyDescent="0.3">
      <c r="A40" s="285" t="s">
        <v>59</v>
      </c>
      <c r="B40" s="285" t="s">
        <v>22</v>
      </c>
      <c r="C40" s="285" t="s">
        <v>75</v>
      </c>
      <c r="D40" s="286">
        <v>27453.819071171842</v>
      </c>
      <c r="E40" s="286">
        <v>13802.545738674879</v>
      </c>
      <c r="F40" s="286">
        <v>8226.8110879930518</v>
      </c>
      <c r="G40" s="286">
        <v>4386.4464733160776</v>
      </c>
      <c r="H40" s="286">
        <v>1038.0157711878364</v>
      </c>
      <c r="I40" s="288"/>
      <c r="J40" s="287">
        <v>50.275503393144959</v>
      </c>
      <c r="K40" s="287">
        <v>29.965998780226894</v>
      </c>
      <c r="L40" s="287">
        <v>15.97754564472274</v>
      </c>
      <c r="M40" s="287">
        <v>3.7809521819054144</v>
      </c>
      <c r="N40" s="287">
        <v>100.00000000000001</v>
      </c>
    </row>
    <row r="41" spans="1:14" x14ac:dyDescent="0.3">
      <c r="A41" s="285" t="s">
        <v>59</v>
      </c>
      <c r="B41" s="285" t="s">
        <v>22</v>
      </c>
      <c r="C41" s="285" t="s">
        <v>76</v>
      </c>
      <c r="D41" s="286">
        <v>23625.165750888529</v>
      </c>
      <c r="E41" s="286">
        <v>14778.423740993889</v>
      </c>
      <c r="F41" s="286">
        <v>6952.2163785305474</v>
      </c>
      <c r="G41" s="286">
        <v>1755.0530601456899</v>
      </c>
      <c r="H41" s="286">
        <v>139.47257121840528</v>
      </c>
      <c r="I41" s="288"/>
      <c r="J41" s="287">
        <v>62.553735693634572</v>
      </c>
      <c r="K41" s="287">
        <v>29.427164456059231</v>
      </c>
      <c r="L41" s="287">
        <v>7.4287439023774189</v>
      </c>
      <c r="M41" s="287">
        <v>0.59035594792878776</v>
      </c>
      <c r="N41" s="287">
        <v>100.00000000000001</v>
      </c>
    </row>
    <row r="42" spans="1:14" x14ac:dyDescent="0.3">
      <c r="A42" s="285" t="s">
        <v>59</v>
      </c>
      <c r="B42" s="285" t="s">
        <v>22</v>
      </c>
      <c r="C42" s="285" t="s">
        <v>77</v>
      </c>
      <c r="D42" s="286">
        <v>16781.622146605641</v>
      </c>
      <c r="E42" s="286">
        <v>11238.170775808521</v>
      </c>
      <c r="F42" s="286">
        <v>4230.3148189595749</v>
      </c>
      <c r="G42" s="286">
        <v>1083.659254626918</v>
      </c>
      <c r="H42" s="286">
        <v>229.47729721062976</v>
      </c>
      <c r="I42" s="288"/>
      <c r="J42" s="287">
        <v>66.967130338360207</v>
      </c>
      <c r="K42" s="287">
        <v>25.208020905268835</v>
      </c>
      <c r="L42" s="287">
        <v>6.4574166022806443</v>
      </c>
      <c r="M42" s="287">
        <v>1.3674321540903323</v>
      </c>
      <c r="N42" s="287">
        <v>100.00000000000003</v>
      </c>
    </row>
    <row r="43" spans="1:14" x14ac:dyDescent="0.3">
      <c r="A43" s="285" t="s">
        <v>59</v>
      </c>
      <c r="B43" s="285" t="s">
        <v>22</v>
      </c>
      <c r="C43" s="285" t="s">
        <v>78</v>
      </c>
      <c r="D43" s="286">
        <v>44136.396060541687</v>
      </c>
      <c r="E43" s="286">
        <v>30361.467249091358</v>
      </c>
      <c r="F43" s="286">
        <v>10374.811398508529</v>
      </c>
      <c r="G43" s="286">
        <v>2677.7507365668203</v>
      </c>
      <c r="H43" s="286">
        <v>722.36667637498215</v>
      </c>
      <c r="I43" s="288"/>
      <c r="J43" s="287">
        <v>68.790091532268917</v>
      </c>
      <c r="K43" s="287">
        <v>23.506249545788581</v>
      </c>
      <c r="L43" s="287">
        <v>6.0669900027491197</v>
      </c>
      <c r="M43" s="287">
        <v>1.6366689191933914</v>
      </c>
      <c r="N43" s="287">
        <v>100.00000000000001</v>
      </c>
    </row>
    <row r="44" spans="1:14" x14ac:dyDescent="0.3">
      <c r="A44" s="285" t="s">
        <v>59</v>
      </c>
      <c r="B44" s="285" t="s">
        <v>22</v>
      </c>
      <c r="C44" s="285" t="s">
        <v>79</v>
      </c>
      <c r="D44" s="286">
        <v>37173.903004959626</v>
      </c>
      <c r="E44" s="286">
        <v>24105.522886330869</v>
      </c>
      <c r="F44" s="286">
        <v>9891.1106493890347</v>
      </c>
      <c r="G44" s="286">
        <v>2773.4137953895142</v>
      </c>
      <c r="H44" s="286">
        <v>403.85567385020562</v>
      </c>
      <c r="I44" s="288"/>
      <c r="J44" s="287">
        <v>64.845283754882516</v>
      </c>
      <c r="K44" s="287">
        <v>26.607673259569744</v>
      </c>
      <c r="L44" s="287">
        <v>7.4606473122273282</v>
      </c>
      <c r="M44" s="287">
        <v>1.0863956733204057</v>
      </c>
      <c r="N44" s="287">
        <v>100</v>
      </c>
    </row>
    <row r="45" spans="1:14" x14ac:dyDescent="0.3">
      <c r="A45" s="285" t="s">
        <v>59</v>
      </c>
      <c r="B45" s="285" t="s">
        <v>22</v>
      </c>
      <c r="C45" s="285" t="s">
        <v>80</v>
      </c>
      <c r="D45" s="286">
        <v>36174.776169536352</v>
      </c>
      <c r="E45" s="286">
        <v>19356.809238880403</v>
      </c>
      <c r="F45" s="286">
        <v>12567.739436719974</v>
      </c>
      <c r="G45" s="286">
        <v>4238.4632938523127</v>
      </c>
      <c r="H45" s="286">
        <v>11.764200083662136</v>
      </c>
      <c r="I45" s="288"/>
      <c r="J45" s="287">
        <v>53.50913340323924</v>
      </c>
      <c r="K45" s="287">
        <v>34.741719970346544</v>
      </c>
      <c r="L45" s="287">
        <v>11.716626176174172</v>
      </c>
      <c r="M45" s="287">
        <v>3.2520450240046135E-2</v>
      </c>
      <c r="N45" s="287">
        <v>100</v>
      </c>
    </row>
    <row r="46" spans="1:14" x14ac:dyDescent="0.3">
      <c r="A46" s="285" t="s">
        <v>59</v>
      </c>
      <c r="B46" s="285" t="s">
        <v>22</v>
      </c>
      <c r="C46" s="285" t="s">
        <v>81</v>
      </c>
      <c r="D46" s="286">
        <v>36990.772477933911</v>
      </c>
      <c r="E46" s="286">
        <v>19775.600482014925</v>
      </c>
      <c r="F46" s="286">
        <v>13082.341413720793</v>
      </c>
      <c r="G46" s="286">
        <v>4132.8305821981903</v>
      </c>
      <c r="H46" s="286">
        <v>0</v>
      </c>
      <c r="I46" s="288"/>
      <c r="J46" s="287">
        <v>53.460901617590316</v>
      </c>
      <c r="K46" s="287">
        <v>35.366499635888374</v>
      </c>
      <c r="L46" s="287">
        <v>11.172598746521301</v>
      </c>
      <c r="M46" s="287">
        <v>0</v>
      </c>
      <c r="N46" s="287">
        <v>99.999999999999986</v>
      </c>
    </row>
    <row r="47" spans="1:14" x14ac:dyDescent="0.3">
      <c r="A47" s="285" t="s">
        <v>59</v>
      </c>
      <c r="B47" s="285" t="s">
        <v>22</v>
      </c>
      <c r="C47" s="285" t="s">
        <v>82</v>
      </c>
      <c r="D47" s="286">
        <v>47848.687729087251</v>
      </c>
      <c r="E47" s="286">
        <v>21404.780678976411</v>
      </c>
      <c r="F47" s="286">
        <v>14223.894891880627</v>
      </c>
      <c r="G47" s="286">
        <v>9093.2701815819055</v>
      </c>
      <c r="H47" s="286">
        <v>3126.7419766483094</v>
      </c>
      <c r="I47" s="288"/>
      <c r="J47" s="287">
        <v>44.734310792737645</v>
      </c>
      <c r="K47" s="287">
        <v>29.726823382104818</v>
      </c>
      <c r="L47" s="287">
        <v>19.004220623701869</v>
      </c>
      <c r="M47" s="287">
        <v>6.5346452014556728</v>
      </c>
      <c r="N47" s="287">
        <v>100.00000000000001</v>
      </c>
    </row>
    <row r="48" spans="1:14" x14ac:dyDescent="0.3">
      <c r="A48" s="285" t="s">
        <v>59</v>
      </c>
      <c r="B48" s="285" t="s">
        <v>22</v>
      </c>
      <c r="C48" s="285" t="s">
        <v>83</v>
      </c>
      <c r="D48" s="286">
        <v>29545.052993232694</v>
      </c>
      <c r="E48" s="286">
        <v>20993.786327098256</v>
      </c>
      <c r="F48" s="286">
        <v>7232.1744358881879</v>
      </c>
      <c r="G48" s="286">
        <v>1171.5664355454762</v>
      </c>
      <c r="H48" s="286">
        <v>147.52579470077461</v>
      </c>
      <c r="I48" s="288"/>
      <c r="J48" s="287">
        <v>71.056857917658462</v>
      </c>
      <c r="K48" s="287">
        <v>24.478461546657982</v>
      </c>
      <c r="L48" s="287">
        <v>3.9653556749883778</v>
      </c>
      <c r="M48" s="287">
        <v>0.49932486069517446</v>
      </c>
      <c r="N48" s="287">
        <v>99.999999999999986</v>
      </c>
    </row>
    <row r="49" spans="1:14" x14ac:dyDescent="0.3">
      <c r="A49" s="285" t="s">
        <v>59</v>
      </c>
      <c r="B49" s="285" t="s">
        <v>22</v>
      </c>
      <c r="C49" s="285" t="s">
        <v>84</v>
      </c>
      <c r="D49" s="286">
        <v>11384.334147712334</v>
      </c>
      <c r="E49" s="286">
        <v>5835.4093673183379</v>
      </c>
      <c r="F49" s="286">
        <v>3458.6677089273994</v>
      </c>
      <c r="G49" s="286">
        <v>1781.019273069815</v>
      </c>
      <c r="H49" s="286">
        <v>309.23779839678241</v>
      </c>
      <c r="I49" s="288"/>
      <c r="J49" s="287">
        <v>51.258240417081879</v>
      </c>
      <c r="K49" s="287">
        <v>30.380939842866557</v>
      </c>
      <c r="L49" s="287">
        <v>15.644474678632903</v>
      </c>
      <c r="M49" s="287">
        <v>2.7163450614186626</v>
      </c>
      <c r="N49" s="287">
        <v>100</v>
      </c>
    </row>
    <row r="50" spans="1:14" x14ac:dyDescent="0.3">
      <c r="A50" s="285" t="s">
        <v>59</v>
      </c>
      <c r="B50" s="285" t="s">
        <v>22</v>
      </c>
      <c r="C50" s="285" t="s">
        <v>85</v>
      </c>
      <c r="D50" s="286">
        <v>16688.115891500463</v>
      </c>
      <c r="E50" s="286">
        <v>9903.875649540847</v>
      </c>
      <c r="F50" s="286">
        <v>5315.4431679146919</v>
      </c>
      <c r="G50" s="286">
        <v>1379.6811245665629</v>
      </c>
      <c r="H50" s="286">
        <v>89.115949478362282</v>
      </c>
      <c r="I50" s="288"/>
      <c r="J50" s="287">
        <v>59.346877226476217</v>
      </c>
      <c r="K50" s="287">
        <v>31.85166739297356</v>
      </c>
      <c r="L50" s="287">
        <v>8.2674469277221263</v>
      </c>
      <c r="M50" s="287">
        <v>0.53400845282810228</v>
      </c>
      <c r="N50" s="287">
        <v>100.00000000000001</v>
      </c>
    </row>
    <row r="51" spans="1:14" x14ac:dyDescent="0.3">
      <c r="A51" s="285" t="s">
        <v>59</v>
      </c>
      <c r="B51" s="285" t="s">
        <v>23</v>
      </c>
      <c r="C51" s="285" t="s">
        <v>86</v>
      </c>
      <c r="D51" s="286">
        <v>16270.821008722449</v>
      </c>
      <c r="E51" s="286">
        <v>10219.19603923578</v>
      </c>
      <c r="F51" s="286">
        <v>4921.4362048089424</v>
      </c>
      <c r="G51" s="286">
        <v>1130.1887646777275</v>
      </c>
      <c r="H51" s="286">
        <v>0</v>
      </c>
      <c r="I51" s="288"/>
      <c r="J51" s="287">
        <v>62.806886227544886</v>
      </c>
      <c r="K51" s="287">
        <v>30.247005988023979</v>
      </c>
      <c r="L51" s="287">
        <v>6.946107784431141</v>
      </c>
      <c r="M51" s="287">
        <v>0</v>
      </c>
      <c r="N51" s="287">
        <v>100</v>
      </c>
    </row>
    <row r="52" spans="1:14" x14ac:dyDescent="0.3">
      <c r="A52" s="285" t="s">
        <v>59</v>
      </c>
      <c r="B52" s="285" t="s">
        <v>23</v>
      </c>
      <c r="C52" s="285" t="s">
        <v>87</v>
      </c>
      <c r="D52" s="286">
        <v>53838.532971311943</v>
      </c>
      <c r="E52" s="286">
        <v>39393.406562275522</v>
      </c>
      <c r="F52" s="286">
        <v>12041.012458180719</v>
      </c>
      <c r="G52" s="286">
        <v>2188.1596745449565</v>
      </c>
      <c r="H52" s="286">
        <v>215.95427631074296</v>
      </c>
      <c r="I52" s="288"/>
      <c r="J52" s="287">
        <v>73.169539339540407</v>
      </c>
      <c r="K52" s="287">
        <v>22.365045616300165</v>
      </c>
      <c r="L52" s="287">
        <v>4.0643003324606291</v>
      </c>
      <c r="M52" s="287">
        <v>0.40111471169880308</v>
      </c>
      <c r="N52" s="287">
        <v>100.00000000000001</v>
      </c>
    </row>
    <row r="53" spans="1:14" x14ac:dyDescent="0.3">
      <c r="A53" s="285" t="s">
        <v>59</v>
      </c>
      <c r="B53" s="285" t="s">
        <v>23</v>
      </c>
      <c r="C53" s="285" t="s">
        <v>88</v>
      </c>
      <c r="D53" s="286">
        <v>41065.318857844213</v>
      </c>
      <c r="E53" s="286">
        <v>32282.008735379703</v>
      </c>
      <c r="F53" s="286">
        <v>7934.5127965453503</v>
      </c>
      <c r="G53" s="286">
        <v>827.0230561533881</v>
      </c>
      <c r="H53" s="286">
        <v>21.774269765765638</v>
      </c>
      <c r="I53" s="288"/>
      <c r="J53" s="287">
        <v>78.6113675316398</v>
      </c>
      <c r="K53" s="287">
        <v>19.321688025879567</v>
      </c>
      <c r="L53" s="287">
        <v>2.0139209414549861</v>
      </c>
      <c r="M53" s="287">
        <v>5.3023501025626057E-2</v>
      </c>
      <c r="N53" s="287">
        <v>99.999999999999972</v>
      </c>
    </row>
    <row r="54" spans="1:14" x14ac:dyDescent="0.3">
      <c r="A54" s="285" t="s">
        <v>59</v>
      </c>
      <c r="B54" s="285" t="s">
        <v>23</v>
      </c>
      <c r="C54" s="285" t="s">
        <v>89</v>
      </c>
      <c r="D54" s="286">
        <v>48080.296148421417</v>
      </c>
      <c r="E54" s="286">
        <v>40947.306514914242</v>
      </c>
      <c r="F54" s="286">
        <v>6784.90778104127</v>
      </c>
      <c r="G54" s="286">
        <v>348.08185246590654</v>
      </c>
      <c r="H54" s="286">
        <v>0</v>
      </c>
      <c r="I54" s="288"/>
      <c r="J54" s="287">
        <v>85.164422424753795</v>
      </c>
      <c r="K54" s="287">
        <v>14.111618115031169</v>
      </c>
      <c r="L54" s="287">
        <v>0.72395946021504454</v>
      </c>
      <c r="M54" s="287">
        <v>0</v>
      </c>
      <c r="N54" s="287">
        <v>100</v>
      </c>
    </row>
    <row r="55" spans="1:14" x14ac:dyDescent="0.3">
      <c r="A55" s="285" t="s">
        <v>59</v>
      </c>
      <c r="B55" s="285" t="s">
        <v>23</v>
      </c>
      <c r="C55" s="285" t="s">
        <v>90</v>
      </c>
      <c r="D55" s="286">
        <v>15292.42429836215</v>
      </c>
      <c r="E55" s="286">
        <v>7619.9187087681112</v>
      </c>
      <c r="F55" s="286">
        <v>5406.0907030890021</v>
      </c>
      <c r="G55" s="286">
        <v>2217.8118602871377</v>
      </c>
      <c r="H55" s="286">
        <v>48.603026217896712</v>
      </c>
      <c r="I55" s="288"/>
      <c r="J55" s="287">
        <v>49.828062314385427</v>
      </c>
      <c r="K55" s="287">
        <v>35.351430208930353</v>
      </c>
      <c r="L55" s="287">
        <v>14.502683269942162</v>
      </c>
      <c r="M55" s="287">
        <v>0.31782420674204154</v>
      </c>
      <c r="N55" s="287">
        <v>100</v>
      </c>
    </row>
    <row r="56" spans="1:14" x14ac:dyDescent="0.3">
      <c r="A56" s="285" t="s">
        <v>59</v>
      </c>
      <c r="B56" s="285" t="s">
        <v>23</v>
      </c>
      <c r="C56" s="285" t="s">
        <v>91</v>
      </c>
      <c r="D56" s="286">
        <v>26420.310087882881</v>
      </c>
      <c r="E56" s="286">
        <v>19098.721923504065</v>
      </c>
      <c r="F56" s="286">
        <v>6196.3700888657741</v>
      </c>
      <c r="G56" s="286">
        <v>1022.0126496479396</v>
      </c>
      <c r="H56" s="286">
        <v>103.20542586510308</v>
      </c>
      <c r="I56" s="288"/>
      <c r="J56" s="287">
        <v>72.288030912488381</v>
      </c>
      <c r="K56" s="287">
        <v>23.453055881079944</v>
      </c>
      <c r="L56" s="287">
        <v>3.8682840823910851</v>
      </c>
      <c r="M56" s="287">
        <v>0.39062912404058453</v>
      </c>
      <c r="N56" s="287">
        <v>100</v>
      </c>
    </row>
    <row r="57" spans="1:14" x14ac:dyDescent="0.3">
      <c r="A57" s="285" t="s">
        <v>59</v>
      </c>
      <c r="B57" s="285" t="s">
        <v>23</v>
      </c>
      <c r="C57" s="285" t="s">
        <v>92</v>
      </c>
      <c r="D57" s="286">
        <v>26815.62149392677</v>
      </c>
      <c r="E57" s="286">
        <v>18810.502941936687</v>
      </c>
      <c r="F57" s="286">
        <v>5915.5767290799859</v>
      </c>
      <c r="G57" s="286">
        <v>1792.1216678224673</v>
      </c>
      <c r="H57" s="286">
        <v>297.42015508763069</v>
      </c>
      <c r="I57" s="288"/>
      <c r="J57" s="287">
        <v>70.147555394891398</v>
      </c>
      <c r="K57" s="287">
        <v>22.060188798606635</v>
      </c>
      <c r="L57" s="287">
        <v>6.6831256110485775</v>
      </c>
      <c r="M57" s="287">
        <v>1.1091301954533879</v>
      </c>
      <c r="N57" s="287">
        <v>100</v>
      </c>
    </row>
    <row r="58" spans="1:14" x14ac:dyDescent="0.3">
      <c r="A58" s="285" t="s">
        <v>59</v>
      </c>
      <c r="B58" s="285" t="s">
        <v>23</v>
      </c>
      <c r="C58" s="285" t="s">
        <v>93</v>
      </c>
      <c r="D58" s="286">
        <v>4609.8166666666721</v>
      </c>
      <c r="E58" s="286">
        <v>977.05517865797742</v>
      </c>
      <c r="F58" s="286">
        <v>1518.3330867396603</v>
      </c>
      <c r="G58" s="286">
        <v>1421.9980040350554</v>
      </c>
      <c r="H58" s="286">
        <v>692.43039723397862</v>
      </c>
      <c r="I58" s="288"/>
      <c r="J58" s="287">
        <v>21.195098402134061</v>
      </c>
      <c r="K58" s="287">
        <v>32.936951651865947</v>
      </c>
      <c r="L58" s="287">
        <v>30.84717043776261</v>
      </c>
      <c r="M58" s="287">
        <v>15.020779508237373</v>
      </c>
      <c r="N58" s="287">
        <v>99.999999999999986</v>
      </c>
    </row>
    <row r="59" spans="1:14" x14ac:dyDescent="0.3">
      <c r="A59" s="285" t="s">
        <v>59</v>
      </c>
      <c r="B59" s="285" t="s">
        <v>23</v>
      </c>
      <c r="C59" s="285" t="s">
        <v>94</v>
      </c>
      <c r="D59" s="286">
        <v>33126.475011650422</v>
      </c>
      <c r="E59" s="286">
        <v>27076.152699585011</v>
      </c>
      <c r="F59" s="286">
        <v>5652.0285031445046</v>
      </c>
      <c r="G59" s="286">
        <v>398.29380892090489</v>
      </c>
      <c r="H59" s="286">
        <v>0</v>
      </c>
      <c r="I59" s="288"/>
      <c r="J59" s="287">
        <v>81.735689324211108</v>
      </c>
      <c r="K59" s="287">
        <v>17.061967810208341</v>
      </c>
      <c r="L59" s="287">
        <v>1.2023428655805573</v>
      </c>
      <c r="M59" s="287">
        <v>0</v>
      </c>
      <c r="N59" s="287">
        <v>100.00000000000001</v>
      </c>
    </row>
    <row r="60" spans="1:14" x14ac:dyDescent="0.3">
      <c r="A60" s="285" t="s">
        <v>24</v>
      </c>
      <c r="B60" s="285" t="s">
        <v>24</v>
      </c>
      <c r="C60" s="285" t="s">
        <v>95</v>
      </c>
      <c r="D60" s="286">
        <v>11362.084009044042</v>
      </c>
      <c r="E60" s="286">
        <v>2040.0734915622024</v>
      </c>
      <c r="F60" s="286">
        <v>1817.4558416804746</v>
      </c>
      <c r="G60" s="286">
        <v>1925.5068779745238</v>
      </c>
      <c r="H60" s="286">
        <v>5579.0477978268409</v>
      </c>
      <c r="I60" s="288"/>
      <c r="J60" s="287">
        <v>17.955099521692812</v>
      </c>
      <c r="K60" s="287">
        <v>15.995796547832317</v>
      </c>
      <c r="L60" s="287">
        <v>16.946775577806417</v>
      </c>
      <c r="M60" s="287">
        <v>49.102328352668458</v>
      </c>
      <c r="N60" s="287">
        <v>100</v>
      </c>
    </row>
    <row r="61" spans="1:14" x14ac:dyDescent="0.3">
      <c r="A61" s="285" t="s">
        <v>24</v>
      </c>
      <c r="B61" s="285" t="s">
        <v>24</v>
      </c>
      <c r="C61" s="285" t="s">
        <v>96</v>
      </c>
      <c r="D61" s="286">
        <v>6518.1669704538754</v>
      </c>
      <c r="E61" s="286">
        <v>2050.7198710107168</v>
      </c>
      <c r="F61" s="286">
        <v>1907.8146624547137</v>
      </c>
      <c r="G61" s="286">
        <v>1681.5180714275359</v>
      </c>
      <c r="H61" s="286">
        <v>878.11436556090928</v>
      </c>
      <c r="I61" s="288"/>
      <c r="J61" s="287">
        <v>31.461603857440313</v>
      </c>
      <c r="K61" s="287">
        <v>29.269189806008729</v>
      </c>
      <c r="L61" s="287">
        <v>25.797407139916327</v>
      </c>
      <c r="M61" s="287">
        <v>13.471799196634635</v>
      </c>
      <c r="N61" s="287">
        <v>100</v>
      </c>
    </row>
    <row r="62" spans="1:14" x14ac:dyDescent="0.3">
      <c r="A62" s="285" t="s">
        <v>24</v>
      </c>
      <c r="B62" s="285" t="s">
        <v>24</v>
      </c>
      <c r="C62" s="285" t="s">
        <v>97</v>
      </c>
      <c r="D62" s="286">
        <v>9574.8035697908672</v>
      </c>
      <c r="E62" s="286">
        <v>1154.9074634729077</v>
      </c>
      <c r="F62" s="286">
        <v>1830.3421857630874</v>
      </c>
      <c r="G62" s="286">
        <v>3234.5254607999004</v>
      </c>
      <c r="H62" s="286">
        <v>3355.0284597549726</v>
      </c>
      <c r="I62" s="288"/>
      <c r="J62" s="287">
        <v>12.061944196084779</v>
      </c>
      <c r="K62" s="287">
        <v>19.116237449903796</v>
      </c>
      <c r="L62" s="287">
        <v>33.781637787380205</v>
      </c>
      <c r="M62" s="287">
        <v>35.040180566631228</v>
      </c>
      <c r="N62" s="287">
        <v>100</v>
      </c>
    </row>
    <row r="63" spans="1:14" x14ac:dyDescent="0.3">
      <c r="A63" s="285" t="s">
        <v>24</v>
      </c>
      <c r="B63" s="285" t="s">
        <v>24</v>
      </c>
      <c r="C63" s="285" t="s">
        <v>98</v>
      </c>
      <c r="D63" s="286">
        <v>7948.5857805247215</v>
      </c>
      <c r="E63" s="286">
        <v>2160.1089016706455</v>
      </c>
      <c r="F63" s="286">
        <v>2200.4668081965201</v>
      </c>
      <c r="G63" s="286">
        <v>2580.9842125833429</v>
      </c>
      <c r="H63" s="286">
        <v>1007.0258580742134</v>
      </c>
      <c r="I63" s="288"/>
      <c r="J63" s="287">
        <v>27.176015473887823</v>
      </c>
      <c r="K63" s="287">
        <v>27.683752417794977</v>
      </c>
      <c r="L63" s="287">
        <v>32.470986460348179</v>
      </c>
      <c r="M63" s="287">
        <v>12.66924564796903</v>
      </c>
      <c r="N63" s="287">
        <v>100.00000000000001</v>
      </c>
    </row>
    <row r="64" spans="1:14" x14ac:dyDescent="0.3">
      <c r="A64" s="285" t="s">
        <v>24</v>
      </c>
      <c r="B64" s="285" t="s">
        <v>24</v>
      </c>
      <c r="C64" s="285" t="s">
        <v>99</v>
      </c>
      <c r="D64" s="286">
        <v>57657.600060815181</v>
      </c>
      <c r="E64" s="286">
        <v>23435.956026128672</v>
      </c>
      <c r="F64" s="286">
        <v>18111.549128502586</v>
      </c>
      <c r="G64" s="286">
        <v>12897.083131242134</v>
      </c>
      <c r="H64" s="286">
        <v>3213.0117749417809</v>
      </c>
      <c r="I64" s="288"/>
      <c r="J64" s="287">
        <v>40.646776836721024</v>
      </c>
      <c r="K64" s="287">
        <v>31.412249398863583</v>
      </c>
      <c r="L64" s="287">
        <v>22.36840090055561</v>
      </c>
      <c r="M64" s="287">
        <v>5.5725728638597696</v>
      </c>
      <c r="N64" s="287">
        <v>100</v>
      </c>
    </row>
    <row r="65" spans="1:14" x14ac:dyDescent="0.3">
      <c r="A65" s="285" t="s">
        <v>24</v>
      </c>
      <c r="B65" s="285" t="s">
        <v>24</v>
      </c>
      <c r="C65" s="285" t="s">
        <v>100</v>
      </c>
      <c r="D65" s="286">
        <v>15289.902697772484</v>
      </c>
      <c r="E65" s="286">
        <v>212.2313680590695</v>
      </c>
      <c r="F65" s="286">
        <v>565.05157339864718</v>
      </c>
      <c r="G65" s="286">
        <v>1199.434628195896</v>
      </c>
      <c r="H65" s="286">
        <v>13313.185128118872</v>
      </c>
      <c r="I65" s="288"/>
      <c r="J65" s="287">
        <v>1.3880491737203045</v>
      </c>
      <c r="K65" s="287">
        <v>3.695586457073837</v>
      </c>
      <c r="L65" s="287">
        <v>7.8446191051996434</v>
      </c>
      <c r="M65" s="287">
        <v>87.071745264006211</v>
      </c>
      <c r="N65" s="287">
        <v>100</v>
      </c>
    </row>
    <row r="66" spans="1:14" x14ac:dyDescent="0.3">
      <c r="A66" s="285" t="s">
        <v>24</v>
      </c>
      <c r="B66" s="285" t="s">
        <v>24</v>
      </c>
      <c r="C66" s="285" t="s">
        <v>101</v>
      </c>
      <c r="D66" s="286">
        <v>8620.9979537253021</v>
      </c>
      <c r="E66" s="286">
        <v>2296.7125534353509</v>
      </c>
      <c r="F66" s="286">
        <v>1949.0492783846955</v>
      </c>
      <c r="G66" s="286">
        <v>2345.0400897811965</v>
      </c>
      <c r="H66" s="286">
        <v>2030.1960321240579</v>
      </c>
      <c r="I66" s="288"/>
      <c r="J66" s="287">
        <v>26.640912870683337</v>
      </c>
      <c r="K66" s="287">
        <v>22.608163101842209</v>
      </c>
      <c r="L66" s="287">
        <v>27.201492244501214</v>
      </c>
      <c r="M66" s="287">
        <v>23.549431782973226</v>
      </c>
      <c r="N66" s="287">
        <v>99.999999999999986</v>
      </c>
    </row>
    <row r="67" spans="1:14" x14ac:dyDescent="0.3">
      <c r="A67" s="285" t="s">
        <v>24</v>
      </c>
      <c r="B67" s="285" t="s">
        <v>24</v>
      </c>
      <c r="C67" s="285" t="s">
        <v>102</v>
      </c>
      <c r="D67" s="286">
        <v>7895.5202906116538</v>
      </c>
      <c r="E67" s="286">
        <v>1492.7032152434492</v>
      </c>
      <c r="F67" s="286">
        <v>1895.1729978350245</v>
      </c>
      <c r="G67" s="286">
        <v>2878.7181532361628</v>
      </c>
      <c r="H67" s="286">
        <v>1628.9259242970172</v>
      </c>
      <c r="I67" s="288"/>
      <c r="J67" s="287">
        <v>18.905697918582788</v>
      </c>
      <c r="K67" s="287">
        <v>24.003142643918256</v>
      </c>
      <c r="L67" s="287">
        <v>36.460145085804761</v>
      </c>
      <c r="M67" s="287">
        <v>20.631014351694191</v>
      </c>
      <c r="N67" s="287">
        <v>99.999999999999986</v>
      </c>
    </row>
    <row r="68" spans="1:14" x14ac:dyDescent="0.3">
      <c r="A68" s="285" t="s">
        <v>24</v>
      </c>
      <c r="B68" s="285" t="s">
        <v>24</v>
      </c>
      <c r="C68" s="285" t="s">
        <v>103</v>
      </c>
      <c r="D68" s="286">
        <v>5022.9688605370011</v>
      </c>
      <c r="E68" s="286">
        <v>3003.611892743379</v>
      </c>
      <c r="F68" s="286">
        <v>1151.3240266017585</v>
      </c>
      <c r="G68" s="286">
        <v>784.49839036586889</v>
      </c>
      <c r="H68" s="286">
        <v>83.534550825995439</v>
      </c>
      <c r="I68" s="288"/>
      <c r="J68" s="287">
        <v>59.797541576283344</v>
      </c>
      <c r="K68" s="287">
        <v>22.921185827910378</v>
      </c>
      <c r="L68" s="287">
        <v>15.618221258134554</v>
      </c>
      <c r="M68" s="287">
        <v>1.6630513376717375</v>
      </c>
      <c r="N68" s="287">
        <v>100</v>
      </c>
    </row>
    <row r="69" spans="1:14" x14ac:dyDescent="0.3">
      <c r="A69" s="285" t="s">
        <v>46</v>
      </c>
      <c r="B69" s="285" t="s">
        <v>25</v>
      </c>
      <c r="C69" s="285" t="s">
        <v>104</v>
      </c>
      <c r="D69" s="286">
        <v>10828.218232636342</v>
      </c>
      <c r="E69" s="286">
        <v>7932.6437229772455</v>
      </c>
      <c r="F69" s="286">
        <v>2327.880195747779</v>
      </c>
      <c r="G69" s="286">
        <v>478.71597506384171</v>
      </c>
      <c r="H69" s="286">
        <v>88.978338847475399</v>
      </c>
      <c r="I69" s="288"/>
      <c r="J69" s="287">
        <v>73.258993793348111</v>
      </c>
      <c r="K69" s="287">
        <v>21.498275577153851</v>
      </c>
      <c r="L69" s="287">
        <v>4.4210041280936485</v>
      </c>
      <c r="M69" s="287">
        <v>0.82172650140439485</v>
      </c>
      <c r="N69" s="287">
        <v>100</v>
      </c>
    </row>
    <row r="70" spans="1:14" x14ac:dyDescent="0.3">
      <c r="A70" s="285" t="s">
        <v>46</v>
      </c>
      <c r="B70" s="285" t="s">
        <v>25</v>
      </c>
      <c r="C70" s="285" t="s">
        <v>105</v>
      </c>
      <c r="D70" s="286">
        <v>18755.178028402253</v>
      </c>
      <c r="E70" s="286">
        <v>12134.352362058444</v>
      </c>
      <c r="F70" s="286">
        <v>4787.0493332484084</v>
      </c>
      <c r="G70" s="286">
        <v>1630.4162736593037</v>
      </c>
      <c r="H70" s="286">
        <v>203.36005943609706</v>
      </c>
      <c r="I70" s="288"/>
      <c r="J70" s="287">
        <v>64.698678645878815</v>
      </c>
      <c r="K70" s="287">
        <v>25.523881063667066</v>
      </c>
      <c r="L70" s="287">
        <v>8.6931527452858752</v>
      </c>
      <c r="M70" s="287">
        <v>1.0842875451682461</v>
      </c>
      <c r="N70" s="287">
        <v>100</v>
      </c>
    </row>
    <row r="71" spans="1:14" x14ac:dyDescent="0.3">
      <c r="A71" s="285" t="s">
        <v>46</v>
      </c>
      <c r="B71" s="285" t="s">
        <v>25</v>
      </c>
      <c r="C71" s="285" t="s">
        <v>106</v>
      </c>
      <c r="D71" s="286">
        <v>15927.740096428821</v>
      </c>
      <c r="E71" s="286">
        <v>7647.2952673725258</v>
      </c>
      <c r="F71" s="286">
        <v>4565.0043775306322</v>
      </c>
      <c r="G71" s="286">
        <v>2790.4842932541173</v>
      </c>
      <c r="H71" s="286">
        <v>924.95615827154438</v>
      </c>
      <c r="I71" s="288"/>
      <c r="J71" s="287">
        <v>48.012431274460184</v>
      </c>
      <c r="K71" s="287">
        <v>28.660716146128966</v>
      </c>
      <c r="L71" s="287">
        <v>17.519649845867182</v>
      </c>
      <c r="M71" s="287">
        <v>5.8072027335436625</v>
      </c>
      <c r="N71" s="287">
        <v>99.999999999999986</v>
      </c>
    </row>
    <row r="72" spans="1:14" x14ac:dyDescent="0.3">
      <c r="A72" s="285" t="s">
        <v>46</v>
      </c>
      <c r="B72" s="285" t="s">
        <v>25</v>
      </c>
      <c r="C72" s="285" t="s">
        <v>107</v>
      </c>
      <c r="D72" s="286">
        <v>8308.8338000497388</v>
      </c>
      <c r="E72" s="286">
        <v>4917.8532656130137</v>
      </c>
      <c r="F72" s="286">
        <v>2068.4703563414537</v>
      </c>
      <c r="G72" s="286">
        <v>1003.3982373877121</v>
      </c>
      <c r="H72" s="286">
        <v>319.11194070755931</v>
      </c>
      <c r="I72" s="288"/>
      <c r="J72" s="287">
        <v>59.188249325477841</v>
      </c>
      <c r="K72" s="287">
        <v>24.894833692895279</v>
      </c>
      <c r="L72" s="287">
        <v>12.076282442690159</v>
      </c>
      <c r="M72" s="287">
        <v>3.8406345389367282</v>
      </c>
      <c r="N72" s="287">
        <v>100</v>
      </c>
    </row>
    <row r="73" spans="1:14" x14ac:dyDescent="0.3">
      <c r="A73" s="285" t="s">
        <v>46</v>
      </c>
      <c r="B73" s="285" t="s">
        <v>25</v>
      </c>
      <c r="C73" s="285" t="s">
        <v>108</v>
      </c>
      <c r="D73" s="286">
        <v>15244.544511506623</v>
      </c>
      <c r="E73" s="286">
        <v>9618.9617250745978</v>
      </c>
      <c r="F73" s="286">
        <v>4197.9136860813296</v>
      </c>
      <c r="G73" s="286">
        <v>1334.470200488719</v>
      </c>
      <c r="H73" s="286">
        <v>93.198899861976017</v>
      </c>
      <c r="I73" s="288"/>
      <c r="J73" s="287">
        <v>63.097731242899258</v>
      </c>
      <c r="K73" s="287">
        <v>27.537153917014269</v>
      </c>
      <c r="L73" s="287">
        <v>8.7537558074067565</v>
      </c>
      <c r="M73" s="287">
        <v>0.61135903267971847</v>
      </c>
      <c r="N73" s="287">
        <v>100</v>
      </c>
    </row>
    <row r="74" spans="1:14" x14ac:dyDescent="0.3">
      <c r="A74" s="285" t="s">
        <v>46</v>
      </c>
      <c r="B74" s="285" t="s">
        <v>25</v>
      </c>
      <c r="C74" s="285" t="s">
        <v>109</v>
      </c>
      <c r="D74" s="286">
        <v>5913.1991556193461</v>
      </c>
      <c r="E74" s="286">
        <v>2751.4264976507143</v>
      </c>
      <c r="F74" s="286">
        <v>1740.9965716363854</v>
      </c>
      <c r="G74" s="286">
        <v>852.66312588965638</v>
      </c>
      <c r="H74" s="286">
        <v>568.11296044259007</v>
      </c>
      <c r="I74" s="288"/>
      <c r="J74" s="287">
        <v>46.530252495149234</v>
      </c>
      <c r="K74" s="287">
        <v>29.442549216051798</v>
      </c>
      <c r="L74" s="287">
        <v>14.419658520707287</v>
      </c>
      <c r="M74" s="287">
        <v>9.6075397680916783</v>
      </c>
      <c r="N74" s="287">
        <v>100</v>
      </c>
    </row>
    <row r="75" spans="1:14" x14ac:dyDescent="0.3">
      <c r="A75" s="285" t="s">
        <v>37</v>
      </c>
      <c r="B75" s="285" t="s">
        <v>26</v>
      </c>
      <c r="C75" s="285" t="s">
        <v>110</v>
      </c>
      <c r="D75" s="286">
        <v>27427.342256505071</v>
      </c>
      <c r="E75" s="286">
        <v>12507.478482463297</v>
      </c>
      <c r="F75" s="286">
        <v>9317.1702727052034</v>
      </c>
      <c r="G75" s="286">
        <v>4481.5638887532978</v>
      </c>
      <c r="H75" s="286">
        <v>1121.1296125832737</v>
      </c>
      <c r="I75" s="288"/>
      <c r="J75" s="287">
        <v>45.602225565609949</v>
      </c>
      <c r="K75" s="287">
        <v>33.970372286054825</v>
      </c>
      <c r="L75" s="287">
        <v>16.339767254300348</v>
      </c>
      <c r="M75" s="287">
        <v>4.0876348940348759</v>
      </c>
      <c r="N75" s="287">
        <v>99.999999999999986</v>
      </c>
    </row>
    <row r="76" spans="1:14" x14ac:dyDescent="0.3">
      <c r="A76" s="285" t="s">
        <v>37</v>
      </c>
      <c r="B76" s="285" t="s">
        <v>26</v>
      </c>
      <c r="C76" s="285" t="s">
        <v>111</v>
      </c>
      <c r="D76" s="286">
        <v>32547.404474035502</v>
      </c>
      <c r="E76" s="286">
        <v>15109.126969956504</v>
      </c>
      <c r="F76" s="286">
        <v>12406.178002758663</v>
      </c>
      <c r="G76" s="286">
        <v>4740.2841462642491</v>
      </c>
      <c r="H76" s="286">
        <v>291.81535505608559</v>
      </c>
      <c r="I76" s="288"/>
      <c r="J76" s="287">
        <v>46.421910484474175</v>
      </c>
      <c r="K76" s="287">
        <v>38.117257591632594</v>
      </c>
      <c r="L76" s="287">
        <v>14.56424628282044</v>
      </c>
      <c r="M76" s="287">
        <v>0.89658564107279148</v>
      </c>
      <c r="N76" s="287">
        <v>99.999999999999986</v>
      </c>
    </row>
    <row r="77" spans="1:14" x14ac:dyDescent="0.3">
      <c r="A77" s="285" t="s">
        <v>37</v>
      </c>
      <c r="B77" s="285" t="s">
        <v>26</v>
      </c>
      <c r="C77" s="285" t="s">
        <v>112</v>
      </c>
      <c r="D77" s="286">
        <v>14279.599515375665</v>
      </c>
      <c r="E77" s="286">
        <v>5937.7671470040877</v>
      </c>
      <c r="F77" s="286">
        <v>4976.0180334957067</v>
      </c>
      <c r="G77" s="286">
        <v>2925.1449555873619</v>
      </c>
      <c r="H77" s="286">
        <v>440.66937928850638</v>
      </c>
      <c r="I77" s="288"/>
      <c r="J77" s="287">
        <v>41.582168607813912</v>
      </c>
      <c r="K77" s="287">
        <v>34.847041950565504</v>
      </c>
      <c r="L77" s="287">
        <v>20.484782871100062</v>
      </c>
      <c r="M77" s="287">
        <v>3.0860065705204991</v>
      </c>
      <c r="N77" s="287">
        <v>99.999999999999986</v>
      </c>
    </row>
    <row r="78" spans="1:14" x14ac:dyDescent="0.3">
      <c r="A78" s="285" t="s">
        <v>37</v>
      </c>
      <c r="B78" s="285" t="s">
        <v>26</v>
      </c>
      <c r="C78" s="285" t="s">
        <v>113</v>
      </c>
      <c r="D78" s="286">
        <v>15528.309256314475</v>
      </c>
      <c r="E78" s="286">
        <v>7917.2655385422131</v>
      </c>
      <c r="F78" s="286">
        <v>5604.5938523560208</v>
      </c>
      <c r="G78" s="286">
        <v>1898.2362990397289</v>
      </c>
      <c r="H78" s="286">
        <v>108.21356637651316</v>
      </c>
      <c r="I78" s="288"/>
      <c r="J78" s="287">
        <v>50.986011470132944</v>
      </c>
      <c r="K78" s="287">
        <v>36.092750085312431</v>
      </c>
      <c r="L78" s="287">
        <v>12.224359186225151</v>
      </c>
      <c r="M78" s="287">
        <v>0.6968792583294855</v>
      </c>
      <c r="N78" s="287">
        <v>100</v>
      </c>
    </row>
    <row r="79" spans="1:14" x14ac:dyDescent="0.3">
      <c r="A79" s="285" t="s">
        <v>37</v>
      </c>
      <c r="B79" s="285" t="s">
        <v>26</v>
      </c>
      <c r="C79" s="285" t="s">
        <v>114</v>
      </c>
      <c r="D79" s="286">
        <v>27251.401404403954</v>
      </c>
      <c r="E79" s="286">
        <v>14450.197773085543</v>
      </c>
      <c r="F79" s="286">
        <v>9088.0959923342107</v>
      </c>
      <c r="G79" s="286">
        <v>3406.9135619689864</v>
      </c>
      <c r="H79" s="286">
        <v>306.19407701521408</v>
      </c>
      <c r="I79" s="288"/>
      <c r="J79" s="287">
        <v>53.0255217287663</v>
      </c>
      <c r="K79" s="287">
        <v>33.349095914258307</v>
      </c>
      <c r="L79" s="287">
        <v>12.501792151571381</v>
      </c>
      <c r="M79" s="287">
        <v>1.1235902054040114</v>
      </c>
      <c r="N79" s="287">
        <v>100</v>
      </c>
    </row>
    <row r="80" spans="1:14" x14ac:dyDescent="0.3">
      <c r="A80" s="285" t="s">
        <v>37</v>
      </c>
      <c r="B80" s="285" t="s">
        <v>26</v>
      </c>
      <c r="C80" s="285" t="s">
        <v>115</v>
      </c>
      <c r="D80" s="286">
        <v>28267.782398797401</v>
      </c>
      <c r="E80" s="286">
        <v>13041.023987057033</v>
      </c>
      <c r="F80" s="286">
        <v>10855.374191688448</v>
      </c>
      <c r="G80" s="286">
        <v>4368.4200398311505</v>
      </c>
      <c r="H80" s="286">
        <v>2.9641802207659169</v>
      </c>
      <c r="I80" s="288"/>
      <c r="J80" s="287">
        <v>46.133877086912342</v>
      </c>
      <c r="K80" s="287">
        <v>38.40193064508049</v>
      </c>
      <c r="L80" s="287">
        <v>15.453706195279743</v>
      </c>
      <c r="M80" s="287">
        <v>1.0486072727417139E-2</v>
      </c>
      <c r="N80" s="287">
        <v>100</v>
      </c>
    </row>
    <row r="81" spans="1:14" x14ac:dyDescent="0.3">
      <c r="A81" s="285" t="s">
        <v>37</v>
      </c>
      <c r="B81" s="285" t="s">
        <v>26</v>
      </c>
      <c r="C81" s="285" t="s">
        <v>116</v>
      </c>
      <c r="D81" s="286">
        <v>27436.411200423383</v>
      </c>
      <c r="E81" s="286">
        <v>14381.15985238654</v>
      </c>
      <c r="F81" s="286">
        <v>9778.0804775882461</v>
      </c>
      <c r="G81" s="286">
        <v>3124.7903408444108</v>
      </c>
      <c r="H81" s="286">
        <v>152.38052960418673</v>
      </c>
      <c r="I81" s="288"/>
      <c r="J81" s="287">
        <v>52.416330063476444</v>
      </c>
      <c r="K81" s="287">
        <v>35.639065204844854</v>
      </c>
      <c r="L81" s="287">
        <v>11.389209463357915</v>
      </c>
      <c r="M81" s="287">
        <v>0.55539526832079</v>
      </c>
      <c r="N81" s="287">
        <v>100</v>
      </c>
    </row>
    <row r="82" spans="1:14" x14ac:dyDescent="0.3">
      <c r="A82" s="285" t="s">
        <v>37</v>
      </c>
      <c r="B82" s="285" t="s">
        <v>26</v>
      </c>
      <c r="C82" s="285" t="s">
        <v>117</v>
      </c>
      <c r="D82" s="286">
        <v>14040.616558797732</v>
      </c>
      <c r="E82" s="286">
        <v>5309.3019067370651</v>
      </c>
      <c r="F82" s="286">
        <v>4920.9731263597732</v>
      </c>
      <c r="G82" s="286">
        <v>3350.6412865546176</v>
      </c>
      <c r="H82" s="286">
        <v>459.70023914627728</v>
      </c>
      <c r="I82" s="288"/>
      <c r="J82" s="287">
        <v>37.813880070745903</v>
      </c>
      <c r="K82" s="287">
        <v>35.04812702314225</v>
      </c>
      <c r="L82" s="287">
        <v>23.863918457734208</v>
      </c>
      <c r="M82" s="287">
        <v>3.2740744483776458</v>
      </c>
      <c r="N82" s="287">
        <v>100.00000000000001</v>
      </c>
    </row>
    <row r="83" spans="1:14" x14ac:dyDescent="0.3">
      <c r="A83" s="285" t="s">
        <v>37</v>
      </c>
      <c r="B83" s="285" t="s">
        <v>26</v>
      </c>
      <c r="C83" s="285" t="s">
        <v>118</v>
      </c>
      <c r="D83" s="286">
        <v>22670.982338519534</v>
      </c>
      <c r="E83" s="286">
        <v>11859.735149899818</v>
      </c>
      <c r="F83" s="286">
        <v>7585.6844005829907</v>
      </c>
      <c r="G83" s="286">
        <v>2919.4271610949136</v>
      </c>
      <c r="H83" s="286">
        <v>306.13562694180848</v>
      </c>
      <c r="I83" s="288"/>
      <c r="J83" s="287">
        <v>52.312400816215728</v>
      </c>
      <c r="K83" s="287">
        <v>33.45988403728937</v>
      </c>
      <c r="L83" s="287">
        <v>12.87737389365175</v>
      </c>
      <c r="M83" s="287">
        <v>1.350341252843126</v>
      </c>
      <c r="N83" s="287">
        <v>99.999999999999972</v>
      </c>
    </row>
    <row r="84" spans="1:14" x14ac:dyDescent="0.3">
      <c r="A84" s="285" t="s">
        <v>119</v>
      </c>
      <c r="B84" s="285" t="s">
        <v>27</v>
      </c>
      <c r="C84" s="285" t="s">
        <v>120</v>
      </c>
      <c r="D84" s="286">
        <v>5655.9428936076984</v>
      </c>
      <c r="E84" s="286">
        <v>1992.6277877124255</v>
      </c>
      <c r="F84" s="286">
        <v>932.86919981890776</v>
      </c>
      <c r="G84" s="286">
        <v>724.59484614978237</v>
      </c>
      <c r="H84" s="286">
        <v>2005.8510599265824</v>
      </c>
      <c r="I84" s="288"/>
      <c r="J84" s="287">
        <v>35.230691419541692</v>
      </c>
      <c r="K84" s="287">
        <v>16.49361065638108</v>
      </c>
      <c r="L84" s="287">
        <v>12.811212202455469</v>
      </c>
      <c r="M84" s="287">
        <v>35.464485721621756</v>
      </c>
      <c r="N84" s="287">
        <v>100</v>
      </c>
    </row>
    <row r="85" spans="1:14" x14ac:dyDescent="0.3">
      <c r="A85" s="285" t="s">
        <v>119</v>
      </c>
      <c r="B85" s="285" t="s">
        <v>27</v>
      </c>
      <c r="C85" s="285" t="s">
        <v>121</v>
      </c>
      <c r="D85" s="286">
        <v>10649.972291909899</v>
      </c>
      <c r="E85" s="286">
        <v>6521.5086083397109</v>
      </c>
      <c r="F85" s="286">
        <v>2660.2778292333664</v>
      </c>
      <c r="G85" s="286">
        <v>955.82104870218518</v>
      </c>
      <c r="H85" s="286">
        <v>512.36480563463738</v>
      </c>
      <c r="I85" s="288"/>
      <c r="J85" s="287">
        <v>61.234981928485233</v>
      </c>
      <c r="K85" s="287">
        <v>24.979199535140658</v>
      </c>
      <c r="L85" s="287">
        <v>8.9748688776238517</v>
      </c>
      <c r="M85" s="287">
        <v>4.8109496587502676</v>
      </c>
      <c r="N85" s="287">
        <v>100</v>
      </c>
    </row>
    <row r="86" spans="1:14" x14ac:dyDescent="0.3">
      <c r="A86" s="285" t="s">
        <v>119</v>
      </c>
      <c r="B86" s="285" t="s">
        <v>27</v>
      </c>
      <c r="C86" s="285" t="s">
        <v>122</v>
      </c>
      <c r="D86" s="286">
        <v>16229.586971008395</v>
      </c>
      <c r="E86" s="286">
        <v>6961.5599659839736</v>
      </c>
      <c r="F86" s="286">
        <v>3810.1323837237087</v>
      </c>
      <c r="G86" s="286">
        <v>2604.487632772627</v>
      </c>
      <c r="H86" s="286">
        <v>2853.4069885280865</v>
      </c>
      <c r="I86" s="288"/>
      <c r="J86" s="287">
        <v>42.894252197666553</v>
      </c>
      <c r="K86" s="287">
        <v>23.476459324133824</v>
      </c>
      <c r="L86" s="287">
        <v>16.047775198624183</v>
      </c>
      <c r="M86" s="287">
        <v>17.581513279575439</v>
      </c>
      <c r="N86" s="287">
        <v>100</v>
      </c>
    </row>
    <row r="87" spans="1:14" x14ac:dyDescent="0.3">
      <c r="A87" s="285" t="s">
        <v>119</v>
      </c>
      <c r="B87" s="285" t="s">
        <v>27</v>
      </c>
      <c r="C87" s="285" t="s">
        <v>123</v>
      </c>
      <c r="D87" s="286">
        <v>32440.287205938308</v>
      </c>
      <c r="E87" s="286">
        <v>20290.886417566384</v>
      </c>
      <c r="F87" s="286">
        <v>8812.9463310223273</v>
      </c>
      <c r="G87" s="286">
        <v>2752.8055136840485</v>
      </c>
      <c r="H87" s="286">
        <v>583.64894366554677</v>
      </c>
      <c r="I87" s="288"/>
      <c r="J87" s="287">
        <v>62.548417924771229</v>
      </c>
      <c r="K87" s="287">
        <v>27.166671722342478</v>
      </c>
      <c r="L87" s="287">
        <v>8.485761843625534</v>
      </c>
      <c r="M87" s="287">
        <v>1.7991485092607558</v>
      </c>
      <c r="N87" s="287">
        <v>100</v>
      </c>
    </row>
    <row r="88" spans="1:14" x14ac:dyDescent="0.3">
      <c r="A88" s="285" t="s">
        <v>119</v>
      </c>
      <c r="B88" s="285" t="s">
        <v>27</v>
      </c>
      <c r="C88" s="285" t="s">
        <v>124</v>
      </c>
      <c r="D88" s="286">
        <v>17569.158809236433</v>
      </c>
      <c r="E88" s="286">
        <v>5600.2308745770197</v>
      </c>
      <c r="F88" s="286">
        <v>4502.400738008696</v>
      </c>
      <c r="G88" s="286">
        <v>3330.467439974163</v>
      </c>
      <c r="H88" s="286">
        <v>4136.0597566765546</v>
      </c>
      <c r="I88" s="288"/>
      <c r="J88" s="287">
        <v>31.8753500687402</v>
      </c>
      <c r="K88" s="287">
        <v>25.626729127416738</v>
      </c>
      <c r="L88" s="287">
        <v>18.95632839418171</v>
      </c>
      <c r="M88" s="287">
        <v>23.541592409661362</v>
      </c>
      <c r="N88" s="287">
        <v>100.00000000000001</v>
      </c>
    </row>
    <row r="89" spans="1:14" x14ac:dyDescent="0.3">
      <c r="A89" s="285" t="s">
        <v>119</v>
      </c>
      <c r="B89" s="285" t="s">
        <v>27</v>
      </c>
      <c r="C89" s="285" t="s">
        <v>125</v>
      </c>
      <c r="D89" s="286">
        <v>20026.096620576853</v>
      </c>
      <c r="E89" s="286">
        <v>12001.1525604997</v>
      </c>
      <c r="F89" s="286">
        <v>5457.1422716105817</v>
      </c>
      <c r="G89" s="286">
        <v>1627.5369511478821</v>
      </c>
      <c r="H89" s="286">
        <v>940.2648373186903</v>
      </c>
      <c r="I89" s="288"/>
      <c r="J89" s="287">
        <v>59.927567453002759</v>
      </c>
      <c r="K89" s="287">
        <v>27.25015451090632</v>
      </c>
      <c r="L89" s="287">
        <v>8.1270802892041605</v>
      </c>
      <c r="M89" s="287">
        <v>4.6951977468867616</v>
      </c>
      <c r="N89" s="287">
        <v>100</v>
      </c>
    </row>
    <row r="90" spans="1:14" x14ac:dyDescent="0.3">
      <c r="A90" s="285" t="s">
        <v>119</v>
      </c>
      <c r="B90" s="285" t="s">
        <v>27</v>
      </c>
      <c r="C90" s="285" t="s">
        <v>126</v>
      </c>
      <c r="D90" s="286">
        <v>21361.996239260134</v>
      </c>
      <c r="E90" s="286">
        <v>14467.213131984303</v>
      </c>
      <c r="F90" s="286">
        <v>5017.7162666404411</v>
      </c>
      <c r="G90" s="286">
        <v>1489.8055086345883</v>
      </c>
      <c r="H90" s="286">
        <v>387.26133200080312</v>
      </c>
      <c r="I90" s="288"/>
      <c r="J90" s="287">
        <v>67.724069276801686</v>
      </c>
      <c r="K90" s="287">
        <v>23.48898581593528</v>
      </c>
      <c r="L90" s="287">
        <v>6.9740931135291087</v>
      </c>
      <c r="M90" s="287">
        <v>1.8128517937339352</v>
      </c>
      <c r="N90" s="287">
        <v>100.00000000000001</v>
      </c>
    </row>
    <row r="91" spans="1:14" x14ac:dyDescent="0.3">
      <c r="A91" s="285" t="s">
        <v>119</v>
      </c>
      <c r="B91" s="285" t="s">
        <v>27</v>
      </c>
      <c r="C91" s="285" t="s">
        <v>127</v>
      </c>
      <c r="D91" s="286">
        <v>3682.602028593531</v>
      </c>
      <c r="E91" s="286">
        <v>1340.2189509948989</v>
      </c>
      <c r="F91" s="286">
        <v>648.74142156526159</v>
      </c>
      <c r="G91" s="286">
        <v>362.96282269134269</v>
      </c>
      <c r="H91" s="286">
        <v>1330.6788333420279</v>
      </c>
      <c r="I91" s="288"/>
      <c r="J91" s="287">
        <v>36.393260542105295</v>
      </c>
      <c r="K91" s="287">
        <v>17.616386906000557</v>
      </c>
      <c r="L91" s="287">
        <v>9.8561511635827337</v>
      </c>
      <c r="M91" s="287">
        <v>36.134201388311411</v>
      </c>
      <c r="N91" s="287">
        <v>100</v>
      </c>
    </row>
    <row r="92" spans="1:14" x14ac:dyDescent="0.3">
      <c r="A92" s="285" t="s">
        <v>119</v>
      </c>
      <c r="B92" s="285" t="s">
        <v>27</v>
      </c>
      <c r="C92" s="285" t="s">
        <v>128</v>
      </c>
      <c r="D92" s="286">
        <v>30411.793530909541</v>
      </c>
      <c r="E92" s="286">
        <v>20336.153709740724</v>
      </c>
      <c r="F92" s="286">
        <v>7917.4149773566478</v>
      </c>
      <c r="G92" s="286">
        <v>2060.9689972335073</v>
      </c>
      <c r="H92" s="286">
        <v>97.255846578658819</v>
      </c>
      <c r="I92" s="288"/>
      <c r="J92" s="287">
        <v>66.869300848934571</v>
      </c>
      <c r="K92" s="287">
        <v>26.034028441333618</v>
      </c>
      <c r="L92" s="287">
        <v>6.776874225253458</v>
      </c>
      <c r="M92" s="287">
        <v>0.31979648447833631</v>
      </c>
      <c r="N92" s="287">
        <v>99.999999999999972</v>
      </c>
    </row>
    <row r="93" spans="1:14" x14ac:dyDescent="0.3">
      <c r="A93" s="285" t="s">
        <v>119</v>
      </c>
      <c r="B93" s="285" t="s">
        <v>27</v>
      </c>
      <c r="C93" s="285" t="s">
        <v>129</v>
      </c>
      <c r="D93" s="286">
        <v>6891.2141213721752</v>
      </c>
      <c r="E93" s="286">
        <v>3635.498583918697</v>
      </c>
      <c r="F93" s="286">
        <v>1967.4419109724595</v>
      </c>
      <c r="G93" s="286">
        <v>849.27459140292797</v>
      </c>
      <c r="H93" s="286">
        <v>438.99903507809097</v>
      </c>
      <c r="I93" s="288"/>
      <c r="J93" s="287">
        <v>52.755559758964473</v>
      </c>
      <c r="K93" s="287">
        <v>28.550004053287253</v>
      </c>
      <c r="L93" s="287">
        <v>12.324019780041615</v>
      </c>
      <c r="M93" s="287">
        <v>6.3704164077066538</v>
      </c>
      <c r="N93" s="287">
        <v>100</v>
      </c>
    </row>
    <row r="94" spans="1:14" x14ac:dyDescent="0.3">
      <c r="A94" s="285" t="s">
        <v>119</v>
      </c>
      <c r="B94" s="285" t="s">
        <v>27</v>
      </c>
      <c r="C94" s="285" t="s">
        <v>130</v>
      </c>
      <c r="D94" s="286">
        <v>6731.9716802051462</v>
      </c>
      <c r="E94" s="286">
        <v>1641.1109898030065</v>
      </c>
      <c r="F94" s="286">
        <v>972.66737953008101</v>
      </c>
      <c r="G94" s="286">
        <v>1069.0377089392089</v>
      </c>
      <c r="H94" s="286">
        <v>3049.1556019328495</v>
      </c>
      <c r="I94" s="288"/>
      <c r="J94" s="287">
        <v>24.377865323298511</v>
      </c>
      <c r="K94" s="287">
        <v>14.44847699508505</v>
      </c>
      <c r="L94" s="287">
        <v>15.880009003642028</v>
      </c>
      <c r="M94" s="287">
        <v>45.29364867797441</v>
      </c>
      <c r="N94" s="287">
        <v>100</v>
      </c>
    </row>
    <row r="95" spans="1:14" x14ac:dyDescent="0.3">
      <c r="A95" s="285" t="s">
        <v>119</v>
      </c>
      <c r="B95" s="285" t="s">
        <v>27</v>
      </c>
      <c r="C95" s="285" t="s">
        <v>131</v>
      </c>
      <c r="D95" s="286">
        <v>7368.4759292259578</v>
      </c>
      <c r="E95" s="286">
        <v>3786.938755763153</v>
      </c>
      <c r="F95" s="286">
        <v>1653.256416373001</v>
      </c>
      <c r="G95" s="286">
        <v>938.02788512416828</v>
      </c>
      <c r="H95" s="286">
        <v>990.25287196563534</v>
      </c>
      <c r="I95" s="288"/>
      <c r="J95" s="287">
        <v>51.393786071049327</v>
      </c>
      <c r="K95" s="287">
        <v>22.436884265518284</v>
      </c>
      <c r="L95" s="287">
        <v>12.730283631702195</v>
      </c>
      <c r="M95" s="287">
        <v>13.439046031730189</v>
      </c>
      <c r="N95" s="287">
        <v>99.999999999999986</v>
      </c>
    </row>
    <row r="96" spans="1:14" x14ac:dyDescent="0.3">
      <c r="A96" s="285" t="s">
        <v>119</v>
      </c>
      <c r="B96" s="285" t="s">
        <v>28</v>
      </c>
      <c r="C96" s="285" t="s">
        <v>132</v>
      </c>
      <c r="D96" s="286">
        <v>1102.4578655333094</v>
      </c>
      <c r="E96" s="286">
        <v>513.64068672895655</v>
      </c>
      <c r="F96" s="286">
        <v>288.33174128134908</v>
      </c>
      <c r="G96" s="286">
        <v>123.91379414122399</v>
      </c>
      <c r="H96" s="286">
        <v>176.57164338177969</v>
      </c>
      <c r="I96" s="288"/>
      <c r="J96" s="287">
        <v>46.590504978662835</v>
      </c>
      <c r="K96" s="287">
        <v>26.153538406827892</v>
      </c>
      <c r="L96" s="287">
        <v>11.239775960170705</v>
      </c>
      <c r="M96" s="287">
        <v>16.016180654338559</v>
      </c>
      <c r="N96" s="287">
        <v>99.999999999999986</v>
      </c>
    </row>
    <row r="97" spans="1:14" x14ac:dyDescent="0.3">
      <c r="A97" s="285" t="s">
        <v>119</v>
      </c>
      <c r="B97" s="285" t="s">
        <v>28</v>
      </c>
      <c r="C97" s="285" t="s">
        <v>133</v>
      </c>
      <c r="D97" s="286">
        <v>1946.9836257737259</v>
      </c>
      <c r="E97" s="286">
        <v>1036.3619099684922</v>
      </c>
      <c r="F97" s="286">
        <v>621.88986430978196</v>
      </c>
      <c r="G97" s="286">
        <v>246.93869978950079</v>
      </c>
      <c r="H97" s="286">
        <v>41.793151705950677</v>
      </c>
      <c r="I97" s="288"/>
      <c r="J97" s="287">
        <v>53.229102507559347</v>
      </c>
      <c r="K97" s="287">
        <v>31.941196426993301</v>
      </c>
      <c r="L97" s="287">
        <v>12.683142093265834</v>
      </c>
      <c r="M97" s="287">
        <v>2.1465589721815044</v>
      </c>
      <c r="N97" s="287">
        <v>99.999999999999986</v>
      </c>
    </row>
    <row r="98" spans="1:14" x14ac:dyDescent="0.3">
      <c r="A98" s="285" t="s">
        <v>119</v>
      </c>
      <c r="B98" s="285" t="s">
        <v>28</v>
      </c>
      <c r="C98" s="285" t="s">
        <v>134</v>
      </c>
      <c r="D98" s="286">
        <v>11292.170929989805</v>
      </c>
      <c r="E98" s="286">
        <v>6980.0488344053347</v>
      </c>
      <c r="F98" s="286">
        <v>2812.1061781507833</v>
      </c>
      <c r="G98" s="286">
        <v>1080.6923999815344</v>
      </c>
      <c r="H98" s="286">
        <v>419.32351745215237</v>
      </c>
      <c r="I98" s="288"/>
      <c r="J98" s="287">
        <v>61.813170183845564</v>
      </c>
      <c r="K98" s="287">
        <v>24.903149231317226</v>
      </c>
      <c r="L98" s="287">
        <v>9.5702802116768009</v>
      </c>
      <c r="M98" s="287">
        <v>3.7134003731604066</v>
      </c>
      <c r="N98" s="287">
        <v>100</v>
      </c>
    </row>
    <row r="99" spans="1:14" x14ac:dyDescent="0.3">
      <c r="A99" s="285" t="s">
        <v>119</v>
      </c>
      <c r="B99" s="285" t="s">
        <v>28</v>
      </c>
      <c r="C99" s="285" t="s">
        <v>135</v>
      </c>
      <c r="D99" s="286">
        <v>16143.092720144447</v>
      </c>
      <c r="E99" s="286">
        <v>11229.911939916627</v>
      </c>
      <c r="F99" s="286">
        <v>3850.1308067035939</v>
      </c>
      <c r="G99" s="286">
        <v>947.99602611975899</v>
      </c>
      <c r="H99" s="286">
        <v>115.05394740446728</v>
      </c>
      <c r="I99" s="288"/>
      <c r="J99" s="287">
        <v>69.564810997481175</v>
      </c>
      <c r="K99" s="287">
        <v>23.850019779042338</v>
      </c>
      <c r="L99" s="287">
        <v>5.8724560563093666</v>
      </c>
      <c r="M99" s="287">
        <v>0.71271316716712629</v>
      </c>
      <c r="N99" s="287">
        <v>100</v>
      </c>
    </row>
    <row r="100" spans="1:14" x14ac:dyDescent="0.3">
      <c r="A100" s="285" t="s">
        <v>119</v>
      </c>
      <c r="B100" s="285" t="s">
        <v>28</v>
      </c>
      <c r="C100" s="285" t="s">
        <v>136</v>
      </c>
      <c r="D100" s="286">
        <v>12553.287968580176</v>
      </c>
      <c r="E100" s="286">
        <v>5466.2731007596203</v>
      </c>
      <c r="F100" s="286">
        <v>2723.0423015534557</v>
      </c>
      <c r="G100" s="286">
        <v>2058.9828572241522</v>
      </c>
      <c r="H100" s="286">
        <v>2304.989709042949</v>
      </c>
      <c r="I100" s="288"/>
      <c r="J100" s="287">
        <v>43.544552745394213</v>
      </c>
      <c r="K100" s="287">
        <v>21.691865178023491</v>
      </c>
      <c r="L100" s="287">
        <v>16.401940769443137</v>
      </c>
      <c r="M100" s="287">
        <v>18.361641307139166</v>
      </c>
      <c r="N100" s="287">
        <v>100</v>
      </c>
    </row>
    <row r="101" spans="1:14" x14ac:dyDescent="0.3">
      <c r="A101" s="285" t="s">
        <v>119</v>
      </c>
      <c r="B101" s="285" t="s">
        <v>28</v>
      </c>
      <c r="C101" s="285" t="s">
        <v>137</v>
      </c>
      <c r="D101" s="286">
        <v>8031.969024212849</v>
      </c>
      <c r="E101" s="286">
        <v>1989.5847985294804</v>
      </c>
      <c r="F101" s="286">
        <v>1224.1488937972576</v>
      </c>
      <c r="G101" s="286">
        <v>1434.2656271357823</v>
      </c>
      <c r="H101" s="286">
        <v>3383.9697047503291</v>
      </c>
      <c r="I101" s="288"/>
      <c r="J101" s="287">
        <v>24.770822603171883</v>
      </c>
      <c r="K101" s="287">
        <v>15.240956359604823</v>
      </c>
      <c r="L101" s="287">
        <v>17.856961634340262</v>
      </c>
      <c r="M101" s="287">
        <v>42.131259402883039</v>
      </c>
      <c r="N101" s="287">
        <v>100</v>
      </c>
    </row>
    <row r="102" spans="1:14" x14ac:dyDescent="0.3">
      <c r="A102" s="285" t="s">
        <v>119</v>
      </c>
      <c r="B102" s="285" t="s">
        <v>28</v>
      </c>
      <c r="C102" s="285" t="s">
        <v>138</v>
      </c>
      <c r="D102" s="286">
        <v>43424.69782901444</v>
      </c>
      <c r="E102" s="286">
        <v>22823.967007420568</v>
      </c>
      <c r="F102" s="286">
        <v>13287.226014089174</v>
      </c>
      <c r="G102" s="286">
        <v>6115.3219397206103</v>
      </c>
      <c r="H102" s="286">
        <v>1198.1828677840908</v>
      </c>
      <c r="I102" s="288"/>
      <c r="J102" s="287">
        <v>52.559875251844844</v>
      </c>
      <c r="K102" s="287">
        <v>30.59831542503272</v>
      </c>
      <c r="L102" s="287">
        <v>14.082589506551791</v>
      </c>
      <c r="M102" s="287">
        <v>2.7592198165706487</v>
      </c>
      <c r="N102" s="287">
        <v>100.00000000000001</v>
      </c>
    </row>
    <row r="103" spans="1:14" x14ac:dyDescent="0.3">
      <c r="A103" s="285" t="s">
        <v>119</v>
      </c>
      <c r="B103" s="285" t="s">
        <v>28</v>
      </c>
      <c r="C103" s="285" t="s">
        <v>139</v>
      </c>
      <c r="D103" s="286">
        <v>3100.7302605209115</v>
      </c>
      <c r="E103" s="286">
        <v>453.46648078764315</v>
      </c>
      <c r="F103" s="286">
        <v>438.98229344061775</v>
      </c>
      <c r="G103" s="286">
        <v>586.05250342579575</v>
      </c>
      <c r="H103" s="286">
        <v>1622.2289828668552</v>
      </c>
      <c r="I103" s="288"/>
      <c r="J103" s="287">
        <v>14.624505928853754</v>
      </c>
      <c r="K103" s="287">
        <v>14.157384117858426</v>
      </c>
      <c r="L103" s="287">
        <v>18.90046712181088</v>
      </c>
      <c r="M103" s="287">
        <v>52.317642831476952</v>
      </c>
      <c r="N103" s="287">
        <v>100</v>
      </c>
    </row>
    <row r="104" spans="1:14" x14ac:dyDescent="0.3">
      <c r="A104" s="285" t="s">
        <v>119</v>
      </c>
      <c r="B104" s="285" t="s">
        <v>28</v>
      </c>
      <c r="C104" s="285" t="s">
        <v>140</v>
      </c>
      <c r="D104" s="286">
        <v>6944.1064929234335</v>
      </c>
      <c r="E104" s="286">
        <v>4617.631013440875</v>
      </c>
      <c r="F104" s="286">
        <v>1421.894750022718</v>
      </c>
      <c r="G104" s="286">
        <v>503.74915717457873</v>
      </c>
      <c r="H104" s="286">
        <v>400.83157228526221</v>
      </c>
      <c r="I104" s="288"/>
      <c r="J104" s="287">
        <v>66.497122677288829</v>
      </c>
      <c r="K104" s="287">
        <v>20.476280878925685</v>
      </c>
      <c r="L104" s="287">
        <v>7.2543408959516524</v>
      </c>
      <c r="M104" s="287">
        <v>5.7722555478338311</v>
      </c>
      <c r="N104" s="287">
        <v>100.00000000000001</v>
      </c>
    </row>
    <row r="105" spans="1:14" x14ac:dyDescent="0.3">
      <c r="A105" s="285" t="s">
        <v>119</v>
      </c>
      <c r="B105" s="285" t="s">
        <v>28</v>
      </c>
      <c r="C105" s="285" t="s">
        <v>141</v>
      </c>
      <c r="D105" s="286">
        <v>9224.6125589649873</v>
      </c>
      <c r="E105" s="286">
        <v>6771.6602390187963</v>
      </c>
      <c r="F105" s="286">
        <v>2060.7295646160183</v>
      </c>
      <c r="G105" s="286">
        <v>324.51599001825895</v>
      </c>
      <c r="H105" s="286">
        <v>67.706765311913514</v>
      </c>
      <c r="I105" s="288"/>
      <c r="J105" s="287">
        <v>73.408614136728417</v>
      </c>
      <c r="K105" s="287">
        <v>22.339470101790752</v>
      </c>
      <c r="L105" s="287">
        <v>3.5179362595871453</v>
      </c>
      <c r="M105" s="287">
        <v>0.73397950189368488</v>
      </c>
      <c r="N105" s="287">
        <v>100</v>
      </c>
    </row>
    <row r="106" spans="1:14" x14ac:dyDescent="0.3">
      <c r="A106" s="285" t="s">
        <v>119</v>
      </c>
      <c r="B106" s="285" t="s">
        <v>28</v>
      </c>
      <c r="C106" s="285" t="s">
        <v>142</v>
      </c>
      <c r="D106" s="286">
        <v>16921.047917846037</v>
      </c>
      <c r="E106" s="286">
        <v>8635.7738013145354</v>
      </c>
      <c r="F106" s="286">
        <v>3082.9023513370039</v>
      </c>
      <c r="G106" s="286">
        <v>1618.4614480038526</v>
      </c>
      <c r="H106" s="286">
        <v>3583.9103171906445</v>
      </c>
      <c r="I106" s="288"/>
      <c r="J106" s="287">
        <v>51.03569142550969</v>
      </c>
      <c r="K106" s="287">
        <v>18.219334678944882</v>
      </c>
      <c r="L106" s="287">
        <v>9.5647826060283059</v>
      </c>
      <c r="M106" s="287">
        <v>21.180191289517118</v>
      </c>
      <c r="N106" s="287">
        <v>100</v>
      </c>
    </row>
    <row r="107" spans="1:14" x14ac:dyDescent="0.3">
      <c r="A107" s="285" t="s">
        <v>119</v>
      </c>
      <c r="B107" s="285" t="s">
        <v>28</v>
      </c>
      <c r="C107" s="285" t="s">
        <v>143</v>
      </c>
      <c r="D107" s="286">
        <v>15673.63306621732</v>
      </c>
      <c r="E107" s="286">
        <v>10844.60585764192</v>
      </c>
      <c r="F107" s="286">
        <v>3355.6033503013232</v>
      </c>
      <c r="G107" s="286">
        <v>1013.9141632758384</v>
      </c>
      <c r="H107" s="286">
        <v>459.50969499823742</v>
      </c>
      <c r="I107" s="288"/>
      <c r="J107" s="287">
        <v>69.190122110337001</v>
      </c>
      <c r="K107" s="287">
        <v>21.409224881842697</v>
      </c>
      <c r="L107" s="287">
        <v>6.4689160387530791</v>
      </c>
      <c r="M107" s="287">
        <v>2.931736969067221</v>
      </c>
      <c r="N107" s="287">
        <v>100</v>
      </c>
    </row>
    <row r="108" spans="1:14" x14ac:dyDescent="0.3">
      <c r="A108" s="285" t="s">
        <v>119</v>
      </c>
      <c r="B108" s="285" t="s">
        <v>28</v>
      </c>
      <c r="C108" s="285" t="s">
        <v>144</v>
      </c>
      <c r="D108" s="286">
        <v>11379.114315387156</v>
      </c>
      <c r="E108" s="286">
        <v>5886.7602553384349</v>
      </c>
      <c r="F108" s="286">
        <v>2869.1779409152632</v>
      </c>
      <c r="G108" s="286">
        <v>1470.4279066325057</v>
      </c>
      <c r="H108" s="286">
        <v>1152.7482125009533</v>
      </c>
      <c r="I108" s="288"/>
      <c r="J108" s="287">
        <v>51.733026773254167</v>
      </c>
      <c r="K108" s="287">
        <v>25.214422330176266</v>
      </c>
      <c r="L108" s="287">
        <v>12.922164817732362</v>
      </c>
      <c r="M108" s="287">
        <v>10.130386078837217</v>
      </c>
      <c r="N108" s="287">
        <v>100.00000000000001</v>
      </c>
    </row>
    <row r="109" spans="1:14" x14ac:dyDescent="0.3">
      <c r="A109" s="285" t="s">
        <v>119</v>
      </c>
      <c r="B109" s="285" t="s">
        <v>28</v>
      </c>
      <c r="C109" s="285" t="s">
        <v>145</v>
      </c>
      <c r="D109" s="286">
        <v>10889.275294942558</v>
      </c>
      <c r="E109" s="286">
        <v>5213.5197222130964</v>
      </c>
      <c r="F109" s="286">
        <v>2527.1111884905058</v>
      </c>
      <c r="G109" s="286">
        <v>1399.6491840640078</v>
      </c>
      <c r="H109" s="286">
        <v>1748.9952001749477</v>
      </c>
      <c r="I109" s="288"/>
      <c r="J109" s="287">
        <v>47.877563758852496</v>
      </c>
      <c r="K109" s="287">
        <v>23.207340433979144</v>
      </c>
      <c r="L109" s="287">
        <v>12.853464956607944</v>
      </c>
      <c r="M109" s="287">
        <v>16.06163085056042</v>
      </c>
      <c r="N109" s="287">
        <v>100</v>
      </c>
    </row>
    <row r="110" spans="1:14" x14ac:dyDescent="0.3">
      <c r="A110" s="285" t="s">
        <v>59</v>
      </c>
      <c r="B110" s="285" t="s">
        <v>29</v>
      </c>
      <c r="C110" s="285" t="s">
        <v>146</v>
      </c>
      <c r="D110" s="286">
        <v>18959.29959825856</v>
      </c>
      <c r="E110" s="286">
        <v>4370.6036587492918</v>
      </c>
      <c r="F110" s="286">
        <v>5492.8110387115694</v>
      </c>
      <c r="G110" s="286">
        <v>6947.1767903349228</v>
      </c>
      <c r="H110" s="286">
        <v>2148.708110462775</v>
      </c>
      <c r="I110" s="288"/>
      <c r="J110" s="287">
        <v>23.0525586459467</v>
      </c>
      <c r="K110" s="287">
        <v>28.971592596258631</v>
      </c>
      <c r="L110" s="287">
        <v>36.642581411462224</v>
      </c>
      <c r="M110" s="287">
        <v>11.333267346332441</v>
      </c>
      <c r="N110" s="287">
        <v>100</v>
      </c>
    </row>
    <row r="111" spans="1:14" x14ac:dyDescent="0.3">
      <c r="A111" s="285" t="s">
        <v>59</v>
      </c>
      <c r="B111" s="285" t="s">
        <v>29</v>
      </c>
      <c r="C111" s="285" t="s">
        <v>147</v>
      </c>
      <c r="D111" s="286">
        <v>23197.792086370879</v>
      </c>
      <c r="E111" s="286">
        <v>8717.051440687741</v>
      </c>
      <c r="F111" s="286">
        <v>8518.0538564294675</v>
      </c>
      <c r="G111" s="286">
        <v>5362.8100135184441</v>
      </c>
      <c r="H111" s="286">
        <v>599.87677573522444</v>
      </c>
      <c r="I111" s="288"/>
      <c r="J111" s="287">
        <v>37.577073750088338</v>
      </c>
      <c r="K111" s="287">
        <v>36.719243903535016</v>
      </c>
      <c r="L111" s="287">
        <v>23.117760490099364</v>
      </c>
      <c r="M111" s="287">
        <v>2.5859218562772743</v>
      </c>
      <c r="N111" s="287">
        <v>100</v>
      </c>
    </row>
    <row r="112" spans="1:14" x14ac:dyDescent="0.3">
      <c r="A112" s="285" t="s">
        <v>59</v>
      </c>
      <c r="B112" s="285" t="s">
        <v>29</v>
      </c>
      <c r="C112" s="285" t="s">
        <v>148</v>
      </c>
      <c r="D112" s="286">
        <v>22703.71454889153</v>
      </c>
      <c r="E112" s="286">
        <v>8538.1669703105435</v>
      </c>
      <c r="F112" s="286">
        <v>8016.7432765889862</v>
      </c>
      <c r="G112" s="286">
        <v>5456.2059464583599</v>
      </c>
      <c r="H112" s="286">
        <v>692.5983555336403</v>
      </c>
      <c r="I112" s="288"/>
      <c r="J112" s="287">
        <v>37.606916489035072</v>
      </c>
      <c r="K112" s="287">
        <v>35.310271626809147</v>
      </c>
      <c r="L112" s="287">
        <v>24.032216995631448</v>
      </c>
      <c r="M112" s="287">
        <v>3.0505948885243326</v>
      </c>
      <c r="N112" s="287">
        <v>100</v>
      </c>
    </row>
    <row r="113" spans="1:14" x14ac:dyDescent="0.3">
      <c r="A113" s="285" t="s">
        <v>59</v>
      </c>
      <c r="B113" s="285" t="s">
        <v>29</v>
      </c>
      <c r="C113" s="285" t="s">
        <v>149</v>
      </c>
      <c r="D113" s="286">
        <v>13167.406607176974</v>
      </c>
      <c r="E113" s="286">
        <v>6261.3096792268434</v>
      </c>
      <c r="F113" s="286">
        <v>4302.4001951613573</v>
      </c>
      <c r="G113" s="286">
        <v>2268.210981549496</v>
      </c>
      <c r="H113" s="286">
        <v>335.48575123927782</v>
      </c>
      <c r="I113" s="288"/>
      <c r="J113" s="287">
        <v>47.551578424061717</v>
      </c>
      <c r="K113" s="287">
        <v>32.674620929654502</v>
      </c>
      <c r="L113" s="287">
        <v>17.225950782997725</v>
      </c>
      <c r="M113" s="287">
        <v>2.5478498632860576</v>
      </c>
      <c r="N113" s="287">
        <v>100.00000000000001</v>
      </c>
    </row>
    <row r="114" spans="1:14" x14ac:dyDescent="0.3">
      <c r="A114" s="285" t="s">
        <v>59</v>
      </c>
      <c r="B114" s="285" t="s">
        <v>29</v>
      </c>
      <c r="C114" s="285" t="s">
        <v>150</v>
      </c>
      <c r="D114" s="286">
        <v>37499.190511467903</v>
      </c>
      <c r="E114" s="286">
        <v>13654.069825230905</v>
      </c>
      <c r="F114" s="286">
        <v>12799.562591505306</v>
      </c>
      <c r="G114" s="286">
        <v>9617.3287620439678</v>
      </c>
      <c r="H114" s="286">
        <v>1428.2293326877239</v>
      </c>
      <c r="I114" s="288"/>
      <c r="J114" s="287">
        <v>36.41163886205824</v>
      </c>
      <c r="K114" s="287">
        <v>34.132903715857488</v>
      </c>
      <c r="L114" s="287">
        <v>25.646763652412236</v>
      </c>
      <c r="M114" s="287">
        <v>3.8086937696720322</v>
      </c>
      <c r="N114" s="287">
        <v>100</v>
      </c>
    </row>
    <row r="115" spans="1:14" x14ac:dyDescent="0.3">
      <c r="A115" s="285" t="s">
        <v>59</v>
      </c>
      <c r="B115" s="285" t="s">
        <v>29</v>
      </c>
      <c r="C115" s="285" t="s">
        <v>151</v>
      </c>
      <c r="D115" s="286">
        <v>17422.551552094315</v>
      </c>
      <c r="E115" s="286">
        <v>7063.3138358453152</v>
      </c>
      <c r="F115" s="286">
        <v>5873.0789286174931</v>
      </c>
      <c r="G115" s="286">
        <v>3744.2505161759946</v>
      </c>
      <c r="H115" s="286">
        <v>741.90827145551123</v>
      </c>
      <c r="I115" s="288"/>
      <c r="J115" s="287">
        <v>40.541213580144372</v>
      </c>
      <c r="K115" s="287">
        <v>33.709637254088122</v>
      </c>
      <c r="L115" s="287">
        <v>21.490827591931613</v>
      </c>
      <c r="M115" s="287">
        <v>4.2583215738358859</v>
      </c>
      <c r="N115" s="287">
        <v>99.999999999999986</v>
      </c>
    </row>
    <row r="116" spans="1:14" x14ac:dyDescent="0.3">
      <c r="A116" s="285" t="s">
        <v>59</v>
      </c>
      <c r="B116" s="285" t="s">
        <v>29</v>
      </c>
      <c r="C116" s="285" t="s">
        <v>152</v>
      </c>
      <c r="D116" s="286">
        <v>13923.893819953451</v>
      </c>
      <c r="E116" s="286">
        <v>4766.076671251185</v>
      </c>
      <c r="F116" s="286">
        <v>4905.923022897231</v>
      </c>
      <c r="G116" s="286">
        <v>3602.1029969444894</v>
      </c>
      <c r="H116" s="286">
        <v>649.79112886054418</v>
      </c>
      <c r="I116" s="288"/>
      <c r="J116" s="287">
        <v>34.229481586689651</v>
      </c>
      <c r="K116" s="287">
        <v>35.233843968752929</v>
      </c>
      <c r="L116" s="287">
        <v>25.869940144060443</v>
      </c>
      <c r="M116" s="287">
        <v>4.6667343004969597</v>
      </c>
      <c r="N116" s="287">
        <v>99.999999999999972</v>
      </c>
    </row>
    <row r="117" spans="1:14" x14ac:dyDescent="0.3">
      <c r="A117" s="285" t="s">
        <v>59</v>
      </c>
      <c r="B117" s="285" t="s">
        <v>29</v>
      </c>
      <c r="C117" s="285" t="s">
        <v>153</v>
      </c>
      <c r="D117" s="286">
        <v>54867.120953164878</v>
      </c>
      <c r="E117" s="286">
        <v>20239.8232895621</v>
      </c>
      <c r="F117" s="286">
        <v>19588.910180723295</v>
      </c>
      <c r="G117" s="286">
        <v>13074.526423359464</v>
      </c>
      <c r="H117" s="286">
        <v>1963.8610595200137</v>
      </c>
      <c r="I117" s="288"/>
      <c r="J117" s="287">
        <v>36.88880141321615</v>
      </c>
      <c r="K117" s="287">
        <v>35.702456845593531</v>
      </c>
      <c r="L117" s="287">
        <v>23.829437732881974</v>
      </c>
      <c r="M117" s="287">
        <v>3.5793040083083363</v>
      </c>
      <c r="N117" s="287">
        <v>100</v>
      </c>
    </row>
    <row r="118" spans="1:14" x14ac:dyDescent="0.3">
      <c r="A118" s="285" t="s">
        <v>59</v>
      </c>
      <c r="B118" s="285" t="s">
        <v>29</v>
      </c>
      <c r="C118" s="285" t="s">
        <v>154</v>
      </c>
      <c r="D118" s="286">
        <v>15625.318862299628</v>
      </c>
      <c r="E118" s="286">
        <v>4366.8469042991801</v>
      </c>
      <c r="F118" s="286">
        <v>4875.300873263719</v>
      </c>
      <c r="G118" s="286">
        <v>5078.4829897063873</v>
      </c>
      <c r="H118" s="286">
        <v>1304.6880950303412</v>
      </c>
      <c r="I118" s="288"/>
      <c r="J118" s="287">
        <v>27.947249862755747</v>
      </c>
      <c r="K118" s="287">
        <v>31.201288858345933</v>
      </c>
      <c r="L118" s="287">
        <v>32.50162786731746</v>
      </c>
      <c r="M118" s="287">
        <v>8.3498334115808639</v>
      </c>
      <c r="N118" s="287">
        <v>100</v>
      </c>
    </row>
    <row r="119" spans="1:14" x14ac:dyDescent="0.3">
      <c r="A119" s="285" t="s">
        <v>59</v>
      </c>
      <c r="B119" s="285" t="s">
        <v>29</v>
      </c>
      <c r="C119" s="285" t="s">
        <v>155</v>
      </c>
      <c r="D119" s="286">
        <v>11666.064342834663</v>
      </c>
      <c r="E119" s="286">
        <v>4488.1154894301135</v>
      </c>
      <c r="F119" s="286">
        <v>4341.7776195761735</v>
      </c>
      <c r="G119" s="286">
        <v>2625.5644196518247</v>
      </c>
      <c r="H119" s="286">
        <v>210.60681417655218</v>
      </c>
      <c r="I119" s="288"/>
      <c r="J119" s="287">
        <v>38.471547537681197</v>
      </c>
      <c r="K119" s="287">
        <v>37.217158177624043</v>
      </c>
      <c r="L119" s="287">
        <v>22.505999817020168</v>
      </c>
      <c r="M119" s="287">
        <v>1.8052944676745901</v>
      </c>
      <c r="N119" s="287">
        <v>100</v>
      </c>
    </row>
    <row r="120" spans="1:14" x14ac:dyDescent="0.3">
      <c r="A120" s="285" t="s">
        <v>46</v>
      </c>
      <c r="B120" s="285" t="s">
        <v>30</v>
      </c>
      <c r="C120" s="285" t="s">
        <v>156</v>
      </c>
      <c r="D120" s="286">
        <v>530.27889652936335</v>
      </c>
      <c r="E120" s="286">
        <v>212.79469896586377</v>
      </c>
      <c r="F120" s="286">
        <v>143.81160856802708</v>
      </c>
      <c r="G120" s="286">
        <v>99.583552651905137</v>
      </c>
      <c r="H120" s="286">
        <v>74.089036343567344</v>
      </c>
      <c r="I120" s="288"/>
      <c r="J120" s="287">
        <v>40.128826615313102</v>
      </c>
      <c r="K120" s="287">
        <v>27.119994687562254</v>
      </c>
      <c r="L120" s="287">
        <v>18.779467428116075</v>
      </c>
      <c r="M120" s="287">
        <v>13.971711269008569</v>
      </c>
      <c r="N120" s="287">
        <v>100</v>
      </c>
    </row>
    <row r="121" spans="1:14" x14ac:dyDescent="0.3">
      <c r="A121" s="285" t="s">
        <v>46</v>
      </c>
      <c r="B121" s="285" t="s">
        <v>30</v>
      </c>
      <c r="C121" s="285" t="s">
        <v>157</v>
      </c>
      <c r="D121" s="286">
        <v>15493.532006559439</v>
      </c>
      <c r="E121" s="286">
        <v>8096.8984622704447</v>
      </c>
      <c r="F121" s="286">
        <v>4603.4301775263757</v>
      </c>
      <c r="G121" s="286">
        <v>2313.8221484106816</v>
      </c>
      <c r="H121" s="286">
        <v>479.38121835193692</v>
      </c>
      <c r="I121" s="288"/>
      <c r="J121" s="287">
        <v>52.259862107894385</v>
      </c>
      <c r="K121" s="287">
        <v>29.711948028231642</v>
      </c>
      <c r="L121" s="287">
        <v>14.934116684504781</v>
      </c>
      <c r="M121" s="287">
        <v>3.0940731793691918</v>
      </c>
      <c r="N121" s="287">
        <v>100</v>
      </c>
    </row>
    <row r="122" spans="1:14" x14ac:dyDescent="0.3">
      <c r="A122" s="285" t="s">
        <v>46</v>
      </c>
      <c r="B122" s="285" t="s">
        <v>30</v>
      </c>
      <c r="C122" s="285" t="s">
        <v>158</v>
      </c>
      <c r="D122" s="286">
        <v>1900.9758666802134</v>
      </c>
      <c r="E122" s="286">
        <v>439.38852929889561</v>
      </c>
      <c r="F122" s="286">
        <v>430.02055856243743</v>
      </c>
      <c r="G122" s="286">
        <v>382.27629741507644</v>
      </c>
      <c r="H122" s="286">
        <v>649.29048140380382</v>
      </c>
      <c r="I122" s="288"/>
      <c r="J122" s="287">
        <v>23.113840475325222</v>
      </c>
      <c r="K122" s="287">
        <v>22.621042491896954</v>
      </c>
      <c r="L122" s="287">
        <v>20.109476617536874</v>
      </c>
      <c r="M122" s="287">
        <v>34.155640415240946</v>
      </c>
      <c r="N122" s="287">
        <v>100</v>
      </c>
    </row>
    <row r="123" spans="1:14" x14ac:dyDescent="0.3">
      <c r="A123" s="285" t="s">
        <v>46</v>
      </c>
      <c r="B123" s="285" t="s">
        <v>30</v>
      </c>
      <c r="C123" s="285" t="s">
        <v>159</v>
      </c>
      <c r="D123" s="286">
        <v>20578.757421059639</v>
      </c>
      <c r="E123" s="286">
        <v>5513.1544189560309</v>
      </c>
      <c r="F123" s="286">
        <v>5649.6924486154703</v>
      </c>
      <c r="G123" s="286">
        <v>6130.5938296424674</v>
      </c>
      <c r="H123" s="286">
        <v>3285.3167238456704</v>
      </c>
      <c r="I123" s="288"/>
      <c r="J123" s="287">
        <v>26.790511721150111</v>
      </c>
      <c r="K123" s="287">
        <v>27.454001876875989</v>
      </c>
      <c r="L123" s="287">
        <v>29.790884377540767</v>
      </c>
      <c r="M123" s="287">
        <v>15.96460202443313</v>
      </c>
      <c r="N123" s="287">
        <v>100</v>
      </c>
    </row>
    <row r="124" spans="1:14" x14ac:dyDescent="0.3">
      <c r="A124" s="285" t="s">
        <v>46</v>
      </c>
      <c r="B124" s="285" t="s">
        <v>30</v>
      </c>
      <c r="C124" s="285" t="s">
        <v>160</v>
      </c>
      <c r="D124" s="286">
        <v>17826.617787821149</v>
      </c>
      <c r="E124" s="286">
        <v>6718.616776327307</v>
      </c>
      <c r="F124" s="286">
        <v>5906.5327704110359</v>
      </c>
      <c r="G124" s="286">
        <v>4438.618520794932</v>
      </c>
      <c r="H124" s="286">
        <v>762.84972028787399</v>
      </c>
      <c r="I124" s="288"/>
      <c r="J124" s="287">
        <v>37.688679121831818</v>
      </c>
      <c r="K124" s="287">
        <v>33.133221571880455</v>
      </c>
      <c r="L124" s="287">
        <v>24.898825866044668</v>
      </c>
      <c r="M124" s="287">
        <v>4.2792734402430526</v>
      </c>
      <c r="N124" s="287">
        <v>100</v>
      </c>
    </row>
    <row r="125" spans="1:14" x14ac:dyDescent="0.3">
      <c r="A125" s="285" t="s">
        <v>46</v>
      </c>
      <c r="B125" s="285" t="s">
        <v>30</v>
      </c>
      <c r="C125" s="285" t="s">
        <v>161</v>
      </c>
      <c r="D125" s="286">
        <v>7422.4295992294283</v>
      </c>
      <c r="E125" s="286">
        <v>1943.6815063480817</v>
      </c>
      <c r="F125" s="286">
        <v>2034.3628448683673</v>
      </c>
      <c r="G125" s="286">
        <v>1966.3165186143322</v>
      </c>
      <c r="H125" s="286">
        <v>1478.0687293986464</v>
      </c>
      <c r="I125" s="288"/>
      <c r="J125" s="287">
        <v>26.186594030475792</v>
      </c>
      <c r="K125" s="287">
        <v>27.408314456489663</v>
      </c>
      <c r="L125" s="287">
        <v>26.491548250164186</v>
      </c>
      <c r="M125" s="287">
        <v>19.913543262870348</v>
      </c>
      <c r="N125" s="287">
        <v>99.999999999999986</v>
      </c>
    </row>
    <row r="126" spans="1:14" x14ac:dyDescent="0.3">
      <c r="A126" s="285" t="s">
        <v>46</v>
      </c>
      <c r="B126" s="285" t="s">
        <v>30</v>
      </c>
      <c r="C126" s="285" t="s">
        <v>162</v>
      </c>
      <c r="D126" s="286">
        <v>3802.2415154027221</v>
      </c>
      <c r="E126" s="286">
        <v>247.0503947103326</v>
      </c>
      <c r="F126" s="286">
        <v>299.18164484009412</v>
      </c>
      <c r="G126" s="286">
        <v>385.09066379169866</v>
      </c>
      <c r="H126" s="286">
        <v>2870.9188120605968</v>
      </c>
      <c r="I126" s="288"/>
      <c r="J126" s="287">
        <v>6.4974934840288743</v>
      </c>
      <c r="K126" s="287">
        <v>7.8685597332026846</v>
      </c>
      <c r="L126" s="287">
        <v>10.127990613739616</v>
      </c>
      <c r="M126" s="287">
        <v>75.505956169028821</v>
      </c>
      <c r="N126" s="287">
        <v>100</v>
      </c>
    </row>
    <row r="127" spans="1:14" x14ac:dyDescent="0.3">
      <c r="A127" s="285" t="s">
        <v>46</v>
      </c>
      <c r="B127" s="285" t="s">
        <v>30</v>
      </c>
      <c r="C127" s="285" t="s">
        <v>163</v>
      </c>
      <c r="D127" s="286">
        <v>9636.7196491967079</v>
      </c>
      <c r="E127" s="286">
        <v>5181.487843079035</v>
      </c>
      <c r="F127" s="286">
        <v>3205.7525129435035</v>
      </c>
      <c r="G127" s="286">
        <v>993.72015934829324</v>
      </c>
      <c r="H127" s="286">
        <v>255.75913382587618</v>
      </c>
      <c r="I127" s="288"/>
      <c r="J127" s="287">
        <v>53.768170411712148</v>
      </c>
      <c r="K127" s="287">
        <v>33.266014055008092</v>
      </c>
      <c r="L127" s="287">
        <v>10.311809365867846</v>
      </c>
      <c r="M127" s="287">
        <v>2.6540061674119118</v>
      </c>
      <c r="N127" s="287">
        <v>99.999999999999986</v>
      </c>
    </row>
    <row r="128" spans="1:14" x14ac:dyDescent="0.3">
      <c r="A128" s="285" t="s">
        <v>46</v>
      </c>
      <c r="B128" s="285" t="s">
        <v>30</v>
      </c>
      <c r="C128" s="285" t="s">
        <v>164</v>
      </c>
      <c r="D128" s="286">
        <v>7081.3356627632693</v>
      </c>
      <c r="E128" s="286">
        <v>2624.2276162214903</v>
      </c>
      <c r="F128" s="286">
        <v>2296.0982012969039</v>
      </c>
      <c r="G128" s="286">
        <v>1444.5771288433793</v>
      </c>
      <c r="H128" s="286">
        <v>716.43271640149624</v>
      </c>
      <c r="I128" s="288"/>
      <c r="J128" s="287">
        <v>37.058370640736833</v>
      </c>
      <c r="K128" s="287">
        <v>32.424648550001422</v>
      </c>
      <c r="L128" s="287">
        <v>20.399783284382234</v>
      </c>
      <c r="M128" s="287">
        <v>10.11719752487952</v>
      </c>
      <c r="N128" s="287">
        <v>100</v>
      </c>
    </row>
    <row r="129" spans="1:14" x14ac:dyDescent="0.3">
      <c r="A129" s="285" t="s">
        <v>37</v>
      </c>
      <c r="B129" s="285" t="s">
        <v>31</v>
      </c>
      <c r="C129" s="285" t="s">
        <v>165</v>
      </c>
      <c r="D129" s="286">
        <v>14265.689555230738</v>
      </c>
      <c r="E129" s="286">
        <v>4274.0250561643807</v>
      </c>
      <c r="F129" s="286">
        <v>3764.2395736386557</v>
      </c>
      <c r="G129" s="286">
        <v>3835.5226324107875</v>
      </c>
      <c r="H129" s="286">
        <v>2391.9022930169144</v>
      </c>
      <c r="I129" s="288"/>
      <c r="J129" s="287">
        <v>29.96017149831529</v>
      </c>
      <c r="K129" s="287">
        <v>26.386664023951354</v>
      </c>
      <c r="L129" s="287">
        <v>26.88634585493579</v>
      </c>
      <c r="M129" s="287">
        <v>16.766818622797565</v>
      </c>
      <c r="N129" s="287">
        <v>100</v>
      </c>
    </row>
    <row r="130" spans="1:14" x14ac:dyDescent="0.3">
      <c r="A130" s="285" t="s">
        <v>37</v>
      </c>
      <c r="B130" s="285" t="s">
        <v>31</v>
      </c>
      <c r="C130" s="285" t="s">
        <v>166</v>
      </c>
      <c r="D130" s="286">
        <v>30643.324177341034</v>
      </c>
      <c r="E130" s="286">
        <v>13594.638948371885</v>
      </c>
      <c r="F130" s="286">
        <v>9295.729791550455</v>
      </c>
      <c r="G130" s="286">
        <v>7586.4382111379255</v>
      </c>
      <c r="H130" s="286">
        <v>166.51722628076962</v>
      </c>
      <c r="I130" s="288"/>
      <c r="J130" s="287">
        <v>44.364112945763026</v>
      </c>
      <c r="K130" s="287">
        <v>30.335252591245009</v>
      </c>
      <c r="L130" s="287">
        <v>24.757229885482388</v>
      </c>
      <c r="M130" s="287">
        <v>0.54340457750957538</v>
      </c>
      <c r="N130" s="287">
        <v>100</v>
      </c>
    </row>
    <row r="131" spans="1:14" x14ac:dyDescent="0.3">
      <c r="A131" s="285" t="s">
        <v>37</v>
      </c>
      <c r="B131" s="285" t="s">
        <v>31</v>
      </c>
      <c r="C131" s="285" t="s">
        <v>167</v>
      </c>
      <c r="D131" s="286">
        <v>8741.7673508200478</v>
      </c>
      <c r="E131" s="286">
        <v>2824.5368998221893</v>
      </c>
      <c r="F131" s="286">
        <v>2401.2050731080963</v>
      </c>
      <c r="G131" s="286">
        <v>2387.9541592570763</v>
      </c>
      <c r="H131" s="286">
        <v>1128.0712186326855</v>
      </c>
      <c r="I131" s="288"/>
      <c r="J131" s="287">
        <v>32.310822130918702</v>
      </c>
      <c r="K131" s="287">
        <v>27.468187801667405</v>
      </c>
      <c r="L131" s="287">
        <v>27.316606166979117</v>
      </c>
      <c r="M131" s="287">
        <v>12.904383900434771</v>
      </c>
      <c r="N131" s="287">
        <v>99.999999999999986</v>
      </c>
    </row>
    <row r="132" spans="1:14" x14ac:dyDescent="0.3">
      <c r="A132" s="285" t="s">
        <v>37</v>
      </c>
      <c r="B132" s="285" t="s">
        <v>31</v>
      </c>
      <c r="C132" s="285" t="s">
        <v>168</v>
      </c>
      <c r="D132" s="286">
        <v>7134.2225061051258</v>
      </c>
      <c r="E132" s="286">
        <v>2640.5558961377797</v>
      </c>
      <c r="F132" s="286">
        <v>1950.8616727660014</v>
      </c>
      <c r="G132" s="286">
        <v>1571.3690963607276</v>
      </c>
      <c r="H132" s="286">
        <v>971.43584084061729</v>
      </c>
      <c r="I132" s="288"/>
      <c r="J132" s="287">
        <v>37.012525105267159</v>
      </c>
      <c r="K132" s="287">
        <v>27.345119543111355</v>
      </c>
      <c r="L132" s="287">
        <v>22.025793210346681</v>
      </c>
      <c r="M132" s="287">
        <v>13.616562141274807</v>
      </c>
      <c r="N132" s="287">
        <v>100</v>
      </c>
    </row>
    <row r="133" spans="1:14" x14ac:dyDescent="0.3">
      <c r="A133" s="285" t="s">
        <v>37</v>
      </c>
      <c r="B133" s="285" t="s">
        <v>31</v>
      </c>
      <c r="C133" s="285" t="s">
        <v>169</v>
      </c>
      <c r="D133" s="286">
        <v>21584.791158315169</v>
      </c>
      <c r="E133" s="286">
        <v>5219.7818363163778</v>
      </c>
      <c r="F133" s="286">
        <v>5328.4173749366109</v>
      </c>
      <c r="G133" s="286">
        <v>7014.3441919897223</v>
      </c>
      <c r="H133" s="286">
        <v>4022.2477550724593</v>
      </c>
      <c r="I133" s="288"/>
      <c r="J133" s="287">
        <v>24.182683992777694</v>
      </c>
      <c r="K133" s="287">
        <v>24.685980678964921</v>
      </c>
      <c r="L133" s="287">
        <v>32.496697051838588</v>
      </c>
      <c r="M133" s="287">
        <v>18.634638276418798</v>
      </c>
      <c r="N133" s="287">
        <v>100</v>
      </c>
    </row>
    <row r="134" spans="1:14" x14ac:dyDescent="0.3">
      <c r="A134" s="285" t="s">
        <v>37</v>
      </c>
      <c r="B134" s="285" t="s">
        <v>31</v>
      </c>
      <c r="C134" s="285" t="s">
        <v>170</v>
      </c>
      <c r="D134" s="286">
        <v>11815.896847373369</v>
      </c>
      <c r="E134" s="286">
        <v>4082.5278420985064</v>
      </c>
      <c r="F134" s="286">
        <v>4251.1990558400184</v>
      </c>
      <c r="G134" s="286">
        <v>3083.0415118796968</v>
      </c>
      <c r="H134" s="286">
        <v>399.12843755514683</v>
      </c>
      <c r="I134" s="288"/>
      <c r="J134" s="287">
        <v>34.551146602181426</v>
      </c>
      <c r="K134" s="287">
        <v>35.9786405615503</v>
      </c>
      <c r="L134" s="287">
        <v>26.092319116386374</v>
      </c>
      <c r="M134" s="287">
        <v>3.3778937198818859</v>
      </c>
      <c r="N134" s="287">
        <v>99.999999999999986</v>
      </c>
    </row>
    <row r="135" spans="1:14" x14ac:dyDescent="0.3">
      <c r="A135" s="285" t="s">
        <v>37</v>
      </c>
      <c r="B135" s="285" t="s">
        <v>31</v>
      </c>
      <c r="C135" s="285" t="s">
        <v>171</v>
      </c>
      <c r="D135" s="286">
        <v>21714.889417473136</v>
      </c>
      <c r="E135" s="286">
        <v>9993.7687635621005</v>
      </c>
      <c r="F135" s="286">
        <v>9925.0079522287324</v>
      </c>
      <c r="G135" s="286">
        <v>1796.1127016823054</v>
      </c>
      <c r="H135" s="286">
        <v>0</v>
      </c>
      <c r="I135" s="288"/>
      <c r="J135" s="287">
        <v>46.022655567937178</v>
      </c>
      <c r="K135" s="287">
        <v>45.706002740416722</v>
      </c>
      <c r="L135" s="287">
        <v>8.2713416916461142</v>
      </c>
      <c r="M135" s="287">
        <v>0</v>
      </c>
      <c r="N135" s="287">
        <v>100.00000000000001</v>
      </c>
    </row>
    <row r="136" spans="1:14" x14ac:dyDescent="0.3">
      <c r="A136" s="285" t="s">
        <v>37</v>
      </c>
      <c r="B136" s="285" t="s">
        <v>31</v>
      </c>
      <c r="C136" s="285" t="s">
        <v>172</v>
      </c>
      <c r="D136" s="286">
        <v>4211.230704560201</v>
      </c>
      <c r="E136" s="286">
        <v>1978.823479583687</v>
      </c>
      <c r="F136" s="286">
        <v>1271.226264440081</v>
      </c>
      <c r="G136" s="286">
        <v>819.63068826359518</v>
      </c>
      <c r="H136" s="286">
        <v>141.55027227283796</v>
      </c>
      <c r="I136" s="288"/>
      <c r="J136" s="287">
        <v>46.989196707767285</v>
      </c>
      <c r="K136" s="287">
        <v>30.186573798094525</v>
      </c>
      <c r="L136" s="287">
        <v>19.462972840125918</v>
      </c>
      <c r="M136" s="287">
        <v>3.3612566540122799</v>
      </c>
      <c r="N136" s="287">
        <v>100</v>
      </c>
    </row>
    <row r="137" spans="1:14" x14ac:dyDescent="0.3">
      <c r="A137" s="285" t="s">
        <v>37</v>
      </c>
      <c r="B137" s="285" t="s">
        <v>31</v>
      </c>
      <c r="C137" s="285" t="s">
        <v>173</v>
      </c>
      <c r="D137" s="286">
        <v>2758.6255217359349</v>
      </c>
      <c r="E137" s="286">
        <v>1025.6139822449766</v>
      </c>
      <c r="F137" s="286">
        <v>619.88391625999725</v>
      </c>
      <c r="G137" s="286">
        <v>472.53317005010933</v>
      </c>
      <c r="H137" s="286">
        <v>640.59445318085193</v>
      </c>
      <c r="I137" s="288"/>
      <c r="J137" s="287">
        <v>37.178441733533404</v>
      </c>
      <c r="K137" s="287">
        <v>22.470752603996775</v>
      </c>
      <c r="L137" s="287">
        <v>17.129297410137635</v>
      </c>
      <c r="M137" s="287">
        <v>23.221508252332185</v>
      </c>
      <c r="N137" s="287">
        <v>100</v>
      </c>
    </row>
    <row r="138" spans="1:14" x14ac:dyDescent="0.3">
      <c r="A138" s="285" t="s">
        <v>37</v>
      </c>
      <c r="B138" s="285" t="s">
        <v>31</v>
      </c>
      <c r="C138" s="285" t="s">
        <v>174</v>
      </c>
      <c r="D138" s="286">
        <v>16732.0697049228</v>
      </c>
      <c r="E138" s="286">
        <v>5070.8607316496245</v>
      </c>
      <c r="F138" s="286">
        <v>5331.6908740483086</v>
      </c>
      <c r="G138" s="286">
        <v>6295.1273614943775</v>
      </c>
      <c r="H138" s="286">
        <v>34.390737730489008</v>
      </c>
      <c r="I138" s="288"/>
      <c r="J138" s="287">
        <v>30.30623719047566</v>
      </c>
      <c r="K138" s="287">
        <v>31.86510077996898</v>
      </c>
      <c r="L138" s="287">
        <v>37.623124171197219</v>
      </c>
      <c r="M138" s="287">
        <v>0.20553785835813718</v>
      </c>
      <c r="N138" s="287">
        <v>100</v>
      </c>
    </row>
    <row r="139" spans="1:14" x14ac:dyDescent="0.3">
      <c r="A139" s="285" t="s">
        <v>37</v>
      </c>
      <c r="B139" s="285" t="s">
        <v>31</v>
      </c>
      <c r="C139" s="285" t="s">
        <v>175</v>
      </c>
      <c r="D139" s="286">
        <v>3789.5637830415353</v>
      </c>
      <c r="E139" s="286">
        <v>948.41014384384243</v>
      </c>
      <c r="F139" s="286">
        <v>886.14640638164394</v>
      </c>
      <c r="G139" s="286">
        <v>1084.7973782848485</v>
      </c>
      <c r="H139" s="286">
        <v>870.20985453120045</v>
      </c>
      <c r="I139" s="288"/>
      <c r="J139" s="287">
        <v>25.026894865525673</v>
      </c>
      <c r="K139" s="287">
        <v>23.383863080684591</v>
      </c>
      <c r="L139" s="287">
        <v>28.625916870415651</v>
      </c>
      <c r="M139" s="287">
        <v>22.963325183374081</v>
      </c>
      <c r="N139" s="287">
        <v>100</v>
      </c>
    </row>
    <row r="140" spans="1:14" x14ac:dyDescent="0.3">
      <c r="A140" s="289"/>
      <c r="B140" s="289"/>
      <c r="C140" s="289"/>
    </row>
    <row r="141" spans="1:14" ht="15" thickBot="1" x14ac:dyDescent="0.35">
      <c r="A141" s="290"/>
      <c r="B141" s="290"/>
      <c r="C141" s="284" t="s">
        <v>32</v>
      </c>
      <c r="D141" s="279">
        <v>2278811.280685991</v>
      </c>
      <c r="E141" s="279">
        <v>1111673.5949053469</v>
      </c>
      <c r="F141" s="279">
        <v>651576.89876849449</v>
      </c>
      <c r="G141" s="279">
        <v>357960.10584239266</v>
      </c>
      <c r="H141" s="279">
        <v>157600.68116975809</v>
      </c>
      <c r="I141" s="280"/>
      <c r="J141" s="280">
        <v>48.783047737533558</v>
      </c>
      <c r="K141" s="280">
        <v>28.592841552563762</v>
      </c>
      <c r="L141" s="280">
        <v>15.708194393992814</v>
      </c>
      <c r="M141" s="280">
        <v>6.9159163159099117</v>
      </c>
      <c r="N141" s="280">
        <v>100.00000000000004</v>
      </c>
    </row>
  </sheetData>
  <mergeCells count="6">
    <mergeCell ref="A2:N2"/>
    <mergeCell ref="A3:A4"/>
    <mergeCell ref="B3:B4"/>
    <mergeCell ref="C3:C4"/>
    <mergeCell ref="D3:H3"/>
    <mergeCell ref="J3:N3"/>
  </mergeCells>
  <pageMargins left="0.7" right="0.7" top="0.75" bottom="0.75" header="0.3" footer="0.3"/>
  <pageSetup scale="99" orientation="landscape" r:id="rId1"/>
  <headerFooter>
    <oddFooter>Page &amp;P of &amp;N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C4CF4-229B-4C3D-9DCD-753FBC7E5489}">
  <dimension ref="A2:M11"/>
  <sheetViews>
    <sheetView view="pageBreakPreview" zoomScale="150" zoomScaleNormal="100" zoomScaleSheetLayoutView="150" workbookViewId="0">
      <pane xSplit="1" ySplit="4" topLeftCell="B5" activePane="bottomRight" state="frozen"/>
      <selection activeCell="B18" sqref="B18"/>
      <selection pane="topRight" activeCell="B18" sqref="B18"/>
      <selection pane="bottomLeft" activeCell="B18" sqref="B18"/>
      <selection pane="bottomRight" activeCell="E8" sqref="E8"/>
    </sheetView>
  </sheetViews>
  <sheetFormatPr defaultRowHeight="14.4" x14ac:dyDescent="0.3"/>
  <cols>
    <col min="1" max="1" width="7.6640625" style="269" customWidth="1"/>
    <col min="2" max="3" width="8" style="269" bestFit="1" customWidth="1"/>
    <col min="4" max="5" width="7.44140625" style="269" customWidth="1"/>
    <col min="6" max="6" width="7.109375" style="269" customWidth="1"/>
    <col min="7" max="7" width="7.44140625" style="269" customWidth="1"/>
    <col min="8" max="8" width="5.5546875" style="269" bestFit="1" customWidth="1"/>
    <col min="9" max="10" width="6" style="269" bestFit="1" customWidth="1"/>
    <col min="11" max="11" width="6.77734375" style="269" customWidth="1"/>
    <col min="12" max="12" width="5.5546875" style="269" customWidth="1"/>
    <col min="13" max="16384" width="8.88671875" style="269"/>
  </cols>
  <sheetData>
    <row r="2" spans="1:13" ht="15" thickBot="1" x14ac:dyDescent="0.35">
      <c r="A2" s="373" t="s">
        <v>276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</row>
    <row r="3" spans="1:13" ht="21" customHeight="1" thickTop="1" thickBot="1" x14ac:dyDescent="0.35">
      <c r="A3" s="291"/>
      <c r="B3" s="376" t="s">
        <v>2</v>
      </c>
      <c r="C3" s="376"/>
      <c r="D3" s="376"/>
      <c r="E3" s="376"/>
      <c r="F3" s="376"/>
      <c r="G3" s="271"/>
      <c r="H3" s="376" t="s">
        <v>269</v>
      </c>
      <c r="I3" s="376"/>
      <c r="J3" s="376"/>
      <c r="K3" s="376"/>
      <c r="L3" s="376"/>
    </row>
    <row r="4" spans="1:13" ht="27" customHeight="1" thickTop="1" x14ac:dyDescent="0.3">
      <c r="A4" s="292" t="s">
        <v>177</v>
      </c>
      <c r="B4" s="292" t="s">
        <v>5</v>
      </c>
      <c r="C4" s="292" t="s">
        <v>270</v>
      </c>
      <c r="D4" s="292" t="s">
        <v>271</v>
      </c>
      <c r="E4" s="292" t="s">
        <v>272</v>
      </c>
      <c r="F4" s="292" t="s">
        <v>273</v>
      </c>
      <c r="G4" s="292"/>
      <c r="H4" s="292" t="s">
        <v>270</v>
      </c>
      <c r="I4" s="292" t="s">
        <v>271</v>
      </c>
      <c r="J4" s="292" t="s">
        <v>272</v>
      </c>
      <c r="K4" s="292" t="s">
        <v>273</v>
      </c>
      <c r="L4" s="292" t="s">
        <v>205</v>
      </c>
      <c r="M4" s="274"/>
    </row>
    <row r="5" spans="1:13" x14ac:dyDescent="0.3">
      <c r="A5" s="275" t="s">
        <v>119</v>
      </c>
      <c r="B5" s="293">
        <v>347646.27819190721</v>
      </c>
      <c r="C5" s="293">
        <v>191375.71484723021</v>
      </c>
      <c r="D5" s="293">
        <v>85035.995654853061</v>
      </c>
      <c r="E5" s="293">
        <v>37548.151599501791</v>
      </c>
      <c r="F5" s="293">
        <v>33686.416090322142</v>
      </c>
      <c r="G5" s="294"/>
      <c r="H5" s="294">
        <v>55.048975597428154</v>
      </c>
      <c r="I5" s="294">
        <v>24.460493607790504</v>
      </c>
      <c r="J5" s="294">
        <v>10.800676996971765</v>
      </c>
      <c r="K5" s="294">
        <v>9.6898537978095689</v>
      </c>
      <c r="L5" s="294">
        <v>100</v>
      </c>
    </row>
    <row r="6" spans="1:13" x14ac:dyDescent="0.3">
      <c r="A6" s="275" t="s">
        <v>59</v>
      </c>
      <c r="B6" s="293">
        <v>950376.81157395511</v>
      </c>
      <c r="C6" s="293">
        <v>537844.5174179466</v>
      </c>
      <c r="D6" s="293">
        <v>272111.69072232017</v>
      </c>
      <c r="E6" s="293">
        <v>120293.9500350118</v>
      </c>
      <c r="F6" s="293">
        <v>20126.653398676404</v>
      </c>
      <c r="G6" s="294"/>
      <c r="H6" s="294">
        <v>56.592765192492635</v>
      </c>
      <c r="I6" s="294">
        <v>28.6319791695744</v>
      </c>
      <c r="J6" s="294">
        <v>12.657500537685513</v>
      </c>
      <c r="K6" s="294">
        <v>2.1177551002474369</v>
      </c>
      <c r="L6" s="294">
        <v>99.999999999999986</v>
      </c>
    </row>
    <row r="7" spans="1:13" x14ac:dyDescent="0.3">
      <c r="A7" s="275" t="s">
        <v>37</v>
      </c>
      <c r="B7" s="293">
        <v>512401.95727640158</v>
      </c>
      <c r="C7" s="293">
        <v>213031.23162430618</v>
      </c>
      <c r="D7" s="293">
        <v>173528.14606912713</v>
      </c>
      <c r="E7" s="293">
        <v>104275.2355362175</v>
      </c>
      <c r="F7" s="293">
        <v>21567.344046750717</v>
      </c>
      <c r="G7" s="294"/>
      <c r="H7" s="294">
        <v>41.575023006672893</v>
      </c>
      <c r="I7" s="294">
        <v>33.865629044723185</v>
      </c>
      <c r="J7" s="294">
        <v>20.350280488871945</v>
      </c>
      <c r="K7" s="294">
        <v>4.2090674597319673</v>
      </c>
      <c r="L7" s="294">
        <v>100</v>
      </c>
    </row>
    <row r="8" spans="1:13" x14ac:dyDescent="0.3">
      <c r="A8" s="275" t="s">
        <v>46</v>
      </c>
      <c r="B8" s="293">
        <v>338495.60344954173</v>
      </c>
      <c r="C8" s="293">
        <v>134936.34261908632</v>
      </c>
      <c r="D8" s="293">
        <v>89673.237195497626</v>
      </c>
      <c r="E8" s="293">
        <v>64524.594651418083</v>
      </c>
      <c r="F8" s="293">
        <v>49361.42898353967</v>
      </c>
      <c r="G8" s="294"/>
      <c r="H8" s="294">
        <v>39.863543645464446</v>
      </c>
      <c r="I8" s="294">
        <v>26.491699236756816</v>
      </c>
      <c r="J8" s="294">
        <v>19.062166242001581</v>
      </c>
      <c r="K8" s="294">
        <v>14.582590875777148</v>
      </c>
      <c r="L8" s="294">
        <v>99.999999999999986</v>
      </c>
    </row>
    <row r="9" spans="1:13" x14ac:dyDescent="0.3">
      <c r="A9" s="275" t="s">
        <v>24</v>
      </c>
      <c r="B9" s="293">
        <v>129890.63019329225</v>
      </c>
      <c r="C9" s="293">
        <v>38326.10854776379</v>
      </c>
      <c r="D9" s="293">
        <v>31801.07795177896</v>
      </c>
      <c r="E9" s="293">
        <v>30167.056238392019</v>
      </c>
      <c r="F9" s="293">
        <v>29596.38745535749</v>
      </c>
      <c r="G9" s="294"/>
      <c r="H9" s="294">
        <v>29.506445915867925</v>
      </c>
      <c r="I9" s="294">
        <v>24.482965325870914</v>
      </c>
      <c r="J9" s="294">
        <v>23.224967184699892</v>
      </c>
      <c r="K9" s="294">
        <v>22.785621573561272</v>
      </c>
      <c r="L9" s="294">
        <v>100</v>
      </c>
    </row>
    <row r="10" spans="1:13" x14ac:dyDescent="0.3">
      <c r="A10" s="275"/>
      <c r="B10" s="293"/>
      <c r="C10" s="294"/>
      <c r="D10" s="294"/>
      <c r="E10" s="294"/>
      <c r="F10" s="294"/>
      <c r="G10" s="294"/>
      <c r="H10" s="294"/>
      <c r="I10" s="294"/>
      <c r="J10" s="294"/>
      <c r="K10" s="294"/>
      <c r="L10" s="294"/>
    </row>
    <row r="11" spans="1:13" s="281" customFormat="1" ht="15" thickBot="1" x14ac:dyDescent="0.35">
      <c r="A11" s="278" t="s">
        <v>32</v>
      </c>
      <c r="B11" s="295">
        <v>2278811.2806850979</v>
      </c>
      <c r="C11" s="295">
        <v>1115513.9150563332</v>
      </c>
      <c r="D11" s="295">
        <v>652150.14759357704</v>
      </c>
      <c r="E11" s="295">
        <v>356808.98806054122</v>
      </c>
      <c r="F11" s="295">
        <v>154338.22997464644</v>
      </c>
      <c r="G11" s="296"/>
      <c r="H11" s="296">
        <v>48.951570694391464</v>
      </c>
      <c r="I11" s="296">
        <v>28.617997160235038</v>
      </c>
      <c r="J11" s="296">
        <v>15.657680435620399</v>
      </c>
      <c r="K11" s="296">
        <v>6.7727517097530985</v>
      </c>
      <c r="L11" s="296">
        <v>100</v>
      </c>
    </row>
  </sheetData>
  <mergeCells count="3">
    <mergeCell ref="A2:L2"/>
    <mergeCell ref="B3:F3"/>
    <mergeCell ref="H3:L3"/>
  </mergeCells>
  <pageMargins left="0.7" right="0.7" top="0.75" bottom="0.75" header="0.3" footer="0.3"/>
  <pageSetup scale="99" orientation="landscape" r:id="rId1"/>
  <headerFooter>
    <oddFooter>Page &amp;P of &amp;N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4B4EE-F713-481E-A013-13863378DE1D}">
  <dimension ref="A2:L16"/>
  <sheetViews>
    <sheetView tabSelected="1" view="pageBreakPreview" zoomScale="150" zoomScaleNormal="100" zoomScaleSheetLayoutView="150" workbookViewId="0">
      <pane xSplit="1" ySplit="4" topLeftCell="B5" activePane="bottomRight" state="frozen"/>
      <selection activeCell="B18" sqref="B18"/>
      <selection pane="topRight" activeCell="B18" sqref="B18"/>
      <selection pane="bottomLeft" activeCell="B18" sqref="B18"/>
      <selection pane="bottomRight" activeCell="N4" sqref="N4"/>
    </sheetView>
  </sheetViews>
  <sheetFormatPr defaultRowHeight="14.4" x14ac:dyDescent="0.3"/>
  <cols>
    <col min="1" max="1" width="10.6640625" style="269" bestFit="1" customWidth="1"/>
    <col min="2" max="3" width="8" style="269" bestFit="1" customWidth="1"/>
    <col min="4" max="5" width="7.44140625" style="269" customWidth="1"/>
    <col min="6" max="6" width="6.77734375" style="269" bestFit="1" customWidth="1"/>
    <col min="7" max="7" width="7.44140625" style="269" customWidth="1"/>
    <col min="8" max="8" width="5.21875" style="269" bestFit="1" customWidth="1"/>
    <col min="9" max="10" width="6" style="269" bestFit="1" customWidth="1"/>
    <col min="11" max="11" width="6.77734375" style="269" customWidth="1"/>
    <col min="12" max="12" width="5.5546875" style="269" customWidth="1"/>
    <col min="13" max="16384" width="8.88671875" style="269"/>
  </cols>
  <sheetData>
    <row r="2" spans="1:12" ht="15" thickBot="1" x14ac:dyDescent="0.35">
      <c r="A2" s="373" t="s">
        <v>277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</row>
    <row r="3" spans="1:12" ht="21" customHeight="1" thickTop="1" thickBot="1" x14ac:dyDescent="0.35">
      <c r="A3" s="374" t="s">
        <v>179</v>
      </c>
      <c r="B3" s="376" t="s">
        <v>2</v>
      </c>
      <c r="C3" s="376"/>
      <c r="D3" s="376"/>
      <c r="E3" s="376"/>
      <c r="F3" s="376"/>
      <c r="G3" s="271"/>
      <c r="H3" s="376" t="s">
        <v>269</v>
      </c>
      <c r="I3" s="376"/>
      <c r="J3" s="376"/>
      <c r="K3" s="376"/>
      <c r="L3" s="376"/>
    </row>
    <row r="4" spans="1:12" ht="27" customHeight="1" thickTop="1" thickBot="1" x14ac:dyDescent="0.35">
      <c r="A4" s="381"/>
      <c r="B4" s="272" t="s">
        <v>5</v>
      </c>
      <c r="C4" s="273" t="s">
        <v>270</v>
      </c>
      <c r="D4" s="273" t="s">
        <v>271</v>
      </c>
      <c r="E4" s="273" t="s">
        <v>272</v>
      </c>
      <c r="F4" s="273" t="s">
        <v>273</v>
      </c>
      <c r="G4" s="292"/>
      <c r="H4" s="273" t="s">
        <v>270</v>
      </c>
      <c r="I4" s="273" t="s">
        <v>271</v>
      </c>
      <c r="J4" s="273" t="s">
        <v>272</v>
      </c>
      <c r="K4" s="273" t="s">
        <v>273</v>
      </c>
      <c r="L4" s="273" t="s">
        <v>205</v>
      </c>
    </row>
    <row r="5" spans="1:12" x14ac:dyDescent="0.3">
      <c r="A5" s="275" t="s">
        <v>180</v>
      </c>
      <c r="B5" s="293">
        <v>143392.07072691963</v>
      </c>
      <c r="C5" s="293">
        <v>51720.068822801652</v>
      </c>
      <c r="D5" s="293">
        <v>45113.077929998231</v>
      </c>
      <c r="E5" s="293">
        <v>35861.674511945494</v>
      </c>
      <c r="F5" s="293">
        <v>10697.249462174263</v>
      </c>
      <c r="G5" s="294"/>
      <c r="H5" s="294">
        <v>36.068988027447475</v>
      </c>
      <c r="I5" s="294">
        <v>31.461347689101299</v>
      </c>
      <c r="J5" s="294">
        <v>25.009524118137321</v>
      </c>
      <c r="K5" s="294">
        <v>7.460140165313911</v>
      </c>
      <c r="L5" s="294">
        <v>100.00000000000001</v>
      </c>
    </row>
    <row r="6" spans="1:12" x14ac:dyDescent="0.3">
      <c r="A6" s="275" t="s">
        <v>181</v>
      </c>
      <c r="B6" s="293">
        <v>721344.45869252121</v>
      </c>
      <c r="C6" s="293">
        <v>452687.82420837093</v>
      </c>
      <c r="D6" s="293">
        <v>193948.3743491387</v>
      </c>
      <c r="E6" s="293">
        <v>64252.620437348502</v>
      </c>
      <c r="F6" s="293">
        <v>10455.639697663108</v>
      </c>
      <c r="G6" s="294"/>
      <c r="H6" s="294">
        <v>62.756124172478422</v>
      </c>
      <c r="I6" s="294">
        <v>26.887067892734827</v>
      </c>
      <c r="J6" s="294">
        <v>8.9073423470681554</v>
      </c>
      <c r="K6" s="294">
        <v>1.4494655877186002</v>
      </c>
      <c r="L6" s="294">
        <v>100</v>
      </c>
    </row>
    <row r="7" spans="1:12" x14ac:dyDescent="0.3">
      <c r="A7" s="275" t="s">
        <v>182</v>
      </c>
      <c r="B7" s="293">
        <v>42125.125901225067</v>
      </c>
      <c r="C7" s="293">
        <v>15462.848966647283</v>
      </c>
      <c r="D7" s="293">
        <v>11229.177869688587</v>
      </c>
      <c r="E7" s="293">
        <v>8424.6567431958792</v>
      </c>
      <c r="F7" s="293">
        <v>7008.4423216933174</v>
      </c>
      <c r="G7" s="294"/>
      <c r="H7" s="294">
        <v>36.706950153465534</v>
      </c>
      <c r="I7" s="294">
        <v>26.656722394180488</v>
      </c>
      <c r="J7" s="294">
        <v>19.999125374604226</v>
      </c>
      <c r="K7" s="294">
        <v>16.637202077749755</v>
      </c>
      <c r="L7" s="294">
        <v>100</v>
      </c>
    </row>
    <row r="8" spans="1:12" x14ac:dyDescent="0.3">
      <c r="A8" s="275" t="s">
        <v>183</v>
      </c>
      <c r="B8" s="293">
        <v>74977.713824644961</v>
      </c>
      <c r="C8" s="293">
        <v>44964.680761018928</v>
      </c>
      <c r="D8" s="293">
        <v>19702.132896572853</v>
      </c>
      <c r="E8" s="293">
        <v>8119.3852421337397</v>
      </c>
      <c r="F8" s="293">
        <v>2191.5149249194415</v>
      </c>
      <c r="G8" s="294"/>
      <c r="H8" s="294">
        <v>59.9707279234742</v>
      </c>
      <c r="I8" s="294">
        <v>26.277318807894645</v>
      </c>
      <c r="J8" s="294">
        <v>10.829064835349675</v>
      </c>
      <c r="K8" s="294">
        <v>2.9228884332814862</v>
      </c>
      <c r="L8" s="294">
        <v>100</v>
      </c>
    </row>
    <row r="9" spans="1:12" x14ac:dyDescent="0.3">
      <c r="A9" s="275" t="s">
        <v>184</v>
      </c>
      <c r="B9" s="293">
        <v>313071.0156436346</v>
      </c>
      <c r="C9" s="293">
        <v>178246.42954541277</v>
      </c>
      <c r="D9" s="293">
        <v>78123.257115239336</v>
      </c>
      <c r="E9" s="293">
        <v>32094.620601091672</v>
      </c>
      <c r="F9" s="293">
        <v>24606.708381890847</v>
      </c>
      <c r="G9" s="294"/>
      <c r="H9" s="294">
        <v>56.934823295270739</v>
      </c>
      <c r="I9" s="294">
        <v>24.953845361451858</v>
      </c>
      <c r="J9" s="294">
        <v>10.251546453480904</v>
      </c>
      <c r="K9" s="294">
        <v>7.8597848897965061</v>
      </c>
      <c r="L9" s="294">
        <v>100</v>
      </c>
    </row>
    <row r="10" spans="1:12" x14ac:dyDescent="0.3">
      <c r="A10" s="275" t="s">
        <v>185</v>
      </c>
      <c r="B10" s="293">
        <v>369009.88654930732</v>
      </c>
      <c r="C10" s="293">
        <v>161130.18459271605</v>
      </c>
      <c r="D10" s="293">
        <v>128336.04166455753</v>
      </c>
      <c r="E10" s="293">
        <v>68566.705995017575</v>
      </c>
      <c r="F10" s="293">
        <v>10976.954297016222</v>
      </c>
      <c r="G10" s="294"/>
      <c r="H10" s="294">
        <v>43.665546768808788</v>
      </c>
      <c r="I10" s="294">
        <v>34.778483271723722</v>
      </c>
      <c r="J10" s="294">
        <v>18.581265297848777</v>
      </c>
      <c r="K10" s="294">
        <v>2.9747046616187274</v>
      </c>
      <c r="L10" s="294">
        <v>100.00000000000001</v>
      </c>
    </row>
    <row r="11" spans="1:12" x14ac:dyDescent="0.3">
      <c r="A11" s="275" t="s">
        <v>186</v>
      </c>
      <c r="B11" s="293">
        <v>129890.63019329769</v>
      </c>
      <c r="C11" s="293">
        <v>38326.108547764758</v>
      </c>
      <c r="D11" s="293">
        <v>31801.07795177952</v>
      </c>
      <c r="E11" s="293">
        <v>30167.056238394554</v>
      </c>
      <c r="F11" s="293">
        <v>29596.387455358865</v>
      </c>
      <c r="G11" s="294"/>
      <c r="H11" s="294">
        <v>29.506445915867435</v>
      </c>
      <c r="I11" s="294">
        <v>24.482965325870321</v>
      </c>
      <c r="J11" s="294">
        <v>23.224967184700873</v>
      </c>
      <c r="K11" s="294">
        <v>22.785621573561375</v>
      </c>
      <c r="L11" s="294">
        <v>100</v>
      </c>
    </row>
    <row r="12" spans="1:12" x14ac:dyDescent="0.3">
      <c r="A12" s="275" t="s">
        <v>187</v>
      </c>
      <c r="B12" s="293">
        <v>229032.3528824056</v>
      </c>
      <c r="C12" s="293">
        <v>82972.423767971035</v>
      </c>
      <c r="D12" s="293">
        <v>78781.705857798312</v>
      </c>
      <c r="E12" s="293">
        <v>57370.37046097219</v>
      </c>
      <c r="F12" s="293">
        <v>9907.852795664081</v>
      </c>
      <c r="G12" s="294"/>
      <c r="H12" s="294">
        <v>36.227381295153705</v>
      </c>
      <c r="I12" s="294">
        <v>34.397631979202522</v>
      </c>
      <c r="J12" s="294">
        <v>25.049024619866017</v>
      </c>
      <c r="K12" s="294">
        <v>4.3259621057777675</v>
      </c>
      <c r="L12" s="294">
        <v>100.00000000000001</v>
      </c>
    </row>
    <row r="13" spans="1:12" x14ac:dyDescent="0.3">
      <c r="A13" s="275" t="s">
        <v>188</v>
      </c>
      <c r="B13" s="293">
        <v>171695.1378665533</v>
      </c>
      <c r="C13" s="293">
        <v>56128.965173253135</v>
      </c>
      <c r="D13" s="293">
        <v>40908.841525110263</v>
      </c>
      <c r="E13" s="293">
        <v>35398.810834592572</v>
      </c>
      <c r="F13" s="293">
        <v>39258.520333597342</v>
      </c>
      <c r="G13" s="294"/>
      <c r="H13" s="294">
        <v>32.691062700260204</v>
      </c>
      <c r="I13" s="294">
        <v>23.826441466796727</v>
      </c>
      <c r="J13" s="294">
        <v>20.617247101141331</v>
      </c>
      <c r="K13" s="294">
        <v>22.865248731801749</v>
      </c>
      <c r="L13" s="294">
        <v>100</v>
      </c>
    </row>
    <row r="14" spans="1:12" x14ac:dyDescent="0.3">
      <c r="A14" s="275" t="s">
        <v>189</v>
      </c>
      <c r="B14" s="293">
        <v>84272.888405241218</v>
      </c>
      <c r="C14" s="293">
        <v>30996.931926619931</v>
      </c>
      <c r="D14" s="293">
        <v>24580.913703250557</v>
      </c>
      <c r="E14" s="293">
        <v>18151.940539207153</v>
      </c>
      <c r="F14" s="293">
        <v>10543.102236163588</v>
      </c>
      <c r="G14" s="294"/>
      <c r="H14" s="294">
        <v>36.781618042525906</v>
      </c>
      <c r="I14" s="294">
        <v>29.168234492033605</v>
      </c>
      <c r="J14" s="294">
        <v>21.539478333672758</v>
      </c>
      <c r="K14" s="294">
        <v>12.51066913176774</v>
      </c>
      <c r="L14" s="294">
        <v>100.00000000000001</v>
      </c>
    </row>
    <row r="15" spans="1:12" x14ac:dyDescent="0.3">
      <c r="A15" s="275"/>
      <c r="B15" s="293"/>
      <c r="C15" s="294"/>
      <c r="D15" s="294"/>
      <c r="E15" s="294"/>
      <c r="F15" s="294"/>
      <c r="G15" s="294"/>
      <c r="H15" s="294"/>
      <c r="I15" s="294"/>
      <c r="J15" s="294"/>
      <c r="K15" s="294"/>
      <c r="L15" s="294"/>
    </row>
    <row r="16" spans="1:12" s="281" customFormat="1" ht="15" thickBot="1" x14ac:dyDescent="0.35">
      <c r="A16" s="278" t="s">
        <v>32</v>
      </c>
      <c r="B16" s="295">
        <v>2278811.2806857503</v>
      </c>
      <c r="C16" s="295">
        <v>1112636.4663125763</v>
      </c>
      <c r="D16" s="295">
        <v>652524.60086313391</v>
      </c>
      <c r="E16" s="295">
        <v>358407.84160389932</v>
      </c>
      <c r="F16" s="295">
        <v>155242.37190614108</v>
      </c>
      <c r="G16" s="296"/>
      <c r="H16" s="296">
        <v>48.825300969098095</v>
      </c>
      <c r="I16" s="296">
        <v>28.63442911634057</v>
      </c>
      <c r="J16" s="296">
        <v>15.727842171118514</v>
      </c>
      <c r="K16" s="296">
        <v>6.8124277434428375</v>
      </c>
      <c r="L16" s="296">
        <v>100.00000000000001</v>
      </c>
    </row>
  </sheetData>
  <mergeCells count="4">
    <mergeCell ref="A2:L2"/>
    <mergeCell ref="A3:A4"/>
    <mergeCell ref="B3:F3"/>
    <mergeCell ref="H3:L3"/>
  </mergeCells>
  <pageMargins left="0.7" right="0.7" top="0.75" bottom="0.75" header="0.3" footer="0.3"/>
  <pageSetup scale="99" orientation="landscape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B6B73-6A70-4D9F-B1DE-37A541BF67D3}">
  <dimension ref="A2:O16"/>
  <sheetViews>
    <sheetView view="pageBreakPreview" zoomScale="120" zoomScaleNormal="100" zoomScaleSheetLayoutView="120" workbookViewId="0">
      <pane xSplit="1" ySplit="4" topLeftCell="B5" activePane="bottomRight" state="frozen"/>
      <selection activeCell="E12" sqref="E12"/>
      <selection pane="topRight" activeCell="E12" sqref="E12"/>
      <selection pane="bottomLeft" activeCell="E12" sqref="E12"/>
      <selection pane="bottomRight" activeCell="F3" sqref="F3:I3"/>
    </sheetView>
  </sheetViews>
  <sheetFormatPr defaultRowHeight="14.4" x14ac:dyDescent="0.3"/>
  <cols>
    <col min="1" max="1" width="10.6640625" bestFit="1" customWidth="1"/>
    <col min="2" max="2" width="10.44140625" bestFit="1" customWidth="1"/>
    <col min="3" max="3" width="9.5546875" customWidth="1"/>
    <col min="4" max="5" width="5.44140625" customWidth="1"/>
    <col min="6" max="6" width="8.21875" bestFit="1" customWidth="1"/>
    <col min="7" max="7" width="8.44140625" customWidth="1"/>
    <col min="8" max="8" width="6.109375" customWidth="1"/>
    <col min="9" max="9" width="6.88671875" customWidth="1"/>
    <col min="10" max="10" width="5.5546875" customWidth="1"/>
    <col min="11" max="11" width="5.88671875" bestFit="1" customWidth="1"/>
    <col min="12" max="12" width="7.77734375" customWidth="1"/>
    <col min="13" max="13" width="7.21875" customWidth="1"/>
    <col min="14" max="14" width="9" bestFit="1" customWidth="1"/>
    <col min="15" max="15" width="7.21875" customWidth="1"/>
  </cols>
  <sheetData>
    <row r="2" spans="1:15" ht="15" thickBot="1" x14ac:dyDescent="0.35">
      <c r="A2" s="297" t="s">
        <v>178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1"/>
      <c r="O2" s="1"/>
    </row>
    <row r="3" spans="1:15" ht="21" customHeight="1" thickTop="1" thickBot="1" x14ac:dyDescent="0.35">
      <c r="A3" s="298" t="s">
        <v>179</v>
      </c>
      <c r="B3" s="300" t="s">
        <v>2</v>
      </c>
      <c r="C3" s="300"/>
      <c r="D3" s="300"/>
      <c r="E3" s="301"/>
      <c r="F3" s="303" t="s">
        <v>3</v>
      </c>
      <c r="G3" s="303"/>
      <c r="H3" s="303"/>
      <c r="I3" s="303"/>
      <c r="J3" s="304"/>
      <c r="K3" s="306" t="s">
        <v>4</v>
      </c>
      <c r="L3" s="306"/>
      <c r="M3" s="306"/>
      <c r="N3" s="306"/>
      <c r="O3" s="306"/>
    </row>
    <row r="4" spans="1:15" ht="42.6" thickTop="1" x14ac:dyDescent="0.3">
      <c r="A4" s="299"/>
      <c r="B4" s="198" t="s">
        <v>5</v>
      </c>
      <c r="C4" s="198" t="s">
        <v>6</v>
      </c>
      <c r="D4" s="198" t="s">
        <v>7</v>
      </c>
      <c r="E4" s="302"/>
      <c r="F4" s="198" t="s">
        <v>8</v>
      </c>
      <c r="G4" s="198" t="s">
        <v>9</v>
      </c>
      <c r="H4" s="198" t="s">
        <v>10</v>
      </c>
      <c r="I4" s="198" t="s">
        <v>11</v>
      </c>
      <c r="J4" s="305"/>
      <c r="K4" s="201" t="s">
        <v>12</v>
      </c>
      <c r="L4" s="201" t="s">
        <v>13</v>
      </c>
      <c r="M4" s="201" t="s">
        <v>14</v>
      </c>
      <c r="N4" s="201" t="s">
        <v>15</v>
      </c>
      <c r="O4" s="201" t="s">
        <v>16</v>
      </c>
    </row>
    <row r="5" spans="1:15" x14ac:dyDescent="0.3">
      <c r="A5" s="202" t="s">
        <v>180</v>
      </c>
      <c r="B5" s="95">
        <v>143392.07072691963</v>
      </c>
      <c r="C5" s="97">
        <v>27.63347053527832</v>
      </c>
      <c r="D5" s="96">
        <f t="shared" ref="D5:D14" si="0">B5/$B$16*100</f>
        <v>6.2924065692605042</v>
      </c>
      <c r="E5" s="96"/>
      <c r="F5" s="97">
        <v>95.419754028320313</v>
      </c>
      <c r="G5" s="96">
        <v>1.2401734590530396</v>
      </c>
      <c r="H5" s="96">
        <v>1.0574169158935547</v>
      </c>
      <c r="I5" s="96">
        <v>0.18275658786296844</v>
      </c>
      <c r="J5" s="96" t="s">
        <v>18</v>
      </c>
      <c r="K5" s="97">
        <v>1.2992246150970459</v>
      </c>
      <c r="L5" s="97">
        <v>5.6079516410827637</v>
      </c>
      <c r="M5" s="97">
        <v>5.6363840103149414</v>
      </c>
      <c r="N5" s="96">
        <v>5.589348316192627</v>
      </c>
      <c r="O5" s="96">
        <v>4.7035571187734604E-2</v>
      </c>
    </row>
    <row r="6" spans="1:15" x14ac:dyDescent="0.3">
      <c r="A6" s="202" t="s">
        <v>181</v>
      </c>
      <c r="B6" s="95">
        <v>721344.45869252132</v>
      </c>
      <c r="C6" s="97">
        <v>46.284263610839844</v>
      </c>
      <c r="D6" s="96">
        <f t="shared" si="0"/>
        <v>31.654418459586125</v>
      </c>
      <c r="E6" s="96"/>
      <c r="F6" s="97">
        <v>72.051506042480469</v>
      </c>
      <c r="G6" s="96">
        <v>28.365150451660156</v>
      </c>
      <c r="H6" s="96">
        <v>25.818967819213867</v>
      </c>
      <c r="I6" s="96">
        <v>3.7346611022949219</v>
      </c>
      <c r="J6" s="96" t="s">
        <v>18</v>
      </c>
      <c r="K6" s="97">
        <v>1.0820275545120239</v>
      </c>
      <c r="L6" s="97">
        <v>3.2347307205200195</v>
      </c>
      <c r="M6" s="97">
        <v>2.9963667392730713</v>
      </c>
      <c r="N6" s="96">
        <v>2.4147446155548096</v>
      </c>
      <c r="O6" s="96">
        <v>0.58170974254608154</v>
      </c>
    </row>
    <row r="7" spans="1:15" x14ac:dyDescent="0.3">
      <c r="A7" s="202" t="s">
        <v>182</v>
      </c>
      <c r="B7" s="95">
        <v>42125.125901225067</v>
      </c>
      <c r="C7" s="97">
        <v>10.383214950561523</v>
      </c>
      <c r="D7" s="96">
        <f t="shared" si="0"/>
        <v>1.8485570199805477</v>
      </c>
      <c r="E7" s="96"/>
      <c r="F7" s="97">
        <v>78.561943054199219</v>
      </c>
      <c r="G7" s="96">
        <v>19.964248657226563</v>
      </c>
      <c r="H7" s="96">
        <v>18.69725227355957</v>
      </c>
      <c r="I7" s="96">
        <v>2.6059248447418213</v>
      </c>
      <c r="J7" s="96" t="s">
        <v>18</v>
      </c>
      <c r="K7" s="97">
        <v>0.93444550037384033</v>
      </c>
      <c r="L7" s="97">
        <v>9.148289680480957</v>
      </c>
      <c r="M7" s="97">
        <v>10.694079399108887</v>
      </c>
      <c r="N7" s="96">
        <v>7.9975214004516602</v>
      </c>
      <c r="O7" s="96">
        <v>2.6965577602386475</v>
      </c>
    </row>
    <row r="8" spans="1:15" x14ac:dyDescent="0.3">
      <c r="A8" s="202" t="s">
        <v>183</v>
      </c>
      <c r="B8" s="95">
        <v>74977.713824644961</v>
      </c>
      <c r="C8" s="97">
        <v>24.490447998046875</v>
      </c>
      <c r="D8" s="96">
        <f t="shared" si="0"/>
        <v>3.2902116318329928</v>
      </c>
      <c r="E8" s="96"/>
      <c r="F8" s="97">
        <v>84.684333801269531</v>
      </c>
      <c r="G8" s="96">
        <v>15.278607368469238</v>
      </c>
      <c r="H8" s="96">
        <v>15.060103416442871</v>
      </c>
      <c r="I8" s="96">
        <v>0.29151281714439392</v>
      </c>
      <c r="J8" s="96" t="s">
        <v>18</v>
      </c>
      <c r="K8" s="97">
        <v>0.73092383146286011</v>
      </c>
      <c r="L8" s="97">
        <v>3.3242409229278564</v>
      </c>
      <c r="M8" s="97">
        <v>3.8378415107727051</v>
      </c>
      <c r="N8" s="96">
        <v>2.8911142349243164</v>
      </c>
      <c r="O8" s="96">
        <v>0.94672733545303345</v>
      </c>
    </row>
    <row r="9" spans="1:15" x14ac:dyDescent="0.3">
      <c r="A9" s="202" t="s">
        <v>184</v>
      </c>
      <c r="B9" s="95">
        <v>313071.01564363466</v>
      </c>
      <c r="C9" s="97">
        <v>23.264165878295898</v>
      </c>
      <c r="D9" s="96">
        <f t="shared" si="0"/>
        <v>13.738347633131948</v>
      </c>
      <c r="E9" s="96"/>
      <c r="F9" s="97">
        <v>75.818023681640625</v>
      </c>
      <c r="G9" s="96">
        <v>28.639127731323242</v>
      </c>
      <c r="H9" s="96">
        <v>26.846107482910156</v>
      </c>
      <c r="I9" s="96">
        <v>2.7642891407012939</v>
      </c>
      <c r="J9" s="96" t="s">
        <v>18</v>
      </c>
      <c r="K9" s="97">
        <v>1.0541591644287109</v>
      </c>
      <c r="L9" s="97">
        <v>5.0377588272094727</v>
      </c>
      <c r="M9" s="97">
        <v>7.1088352203369141</v>
      </c>
      <c r="N9" s="96">
        <v>3.9329931735992432</v>
      </c>
      <c r="O9" s="96">
        <v>3.1758420467376709</v>
      </c>
    </row>
    <row r="10" spans="1:15" x14ac:dyDescent="0.3">
      <c r="A10" s="202" t="s">
        <v>185</v>
      </c>
      <c r="B10" s="95">
        <v>369009.88654930738</v>
      </c>
      <c r="C10" s="97">
        <v>43.223846435546875</v>
      </c>
      <c r="D10" s="96">
        <f t="shared" si="0"/>
        <v>16.193086706077001</v>
      </c>
      <c r="E10" s="96"/>
      <c r="F10" s="97">
        <v>97.428878784179688</v>
      </c>
      <c r="G10" s="96">
        <v>1.3629271984100342</v>
      </c>
      <c r="H10" s="96">
        <v>0.99351668357849121</v>
      </c>
      <c r="I10" s="96">
        <v>0.41013368964195251</v>
      </c>
      <c r="J10" s="96" t="s">
        <v>18</v>
      </c>
      <c r="K10" s="97">
        <v>1.6582050323486328</v>
      </c>
      <c r="L10" s="97">
        <v>4.3450069427490234</v>
      </c>
      <c r="M10" s="97">
        <v>4.3744063377380371</v>
      </c>
      <c r="N10" s="96">
        <v>4.3204188346862793</v>
      </c>
      <c r="O10" s="96">
        <v>5.3987730294466019E-2</v>
      </c>
    </row>
    <row r="11" spans="1:15" x14ac:dyDescent="0.3">
      <c r="A11" s="202" t="s">
        <v>186</v>
      </c>
      <c r="B11" s="95">
        <v>129890.63019329769</v>
      </c>
      <c r="C11" s="97">
        <v>55.093292236328125</v>
      </c>
      <c r="D11" s="96">
        <f t="shared" si="0"/>
        <v>5.6999292260046381</v>
      </c>
      <c r="E11" s="96"/>
      <c r="F11" s="97">
        <v>85.349388122558594</v>
      </c>
      <c r="G11" s="96">
        <v>0.76484709978103638</v>
      </c>
      <c r="H11" s="96">
        <v>0.55876380205154419</v>
      </c>
      <c r="I11" s="96">
        <v>0.28206557035446167</v>
      </c>
      <c r="J11" s="96" t="s">
        <v>18</v>
      </c>
      <c r="K11" s="97">
        <v>9.0159311294555664</v>
      </c>
      <c r="L11" s="97">
        <v>16.691009521484375</v>
      </c>
      <c r="M11" s="97">
        <v>16.769243240356445</v>
      </c>
      <c r="N11" s="96">
        <v>16.674127578735352</v>
      </c>
      <c r="O11" s="96">
        <v>9.5116287469863892E-2</v>
      </c>
    </row>
    <row r="12" spans="1:15" x14ac:dyDescent="0.3">
      <c r="A12" s="202" t="s">
        <v>187</v>
      </c>
      <c r="B12" s="95">
        <v>229032.35288240563</v>
      </c>
      <c r="C12" s="97">
        <v>58.984710693359375</v>
      </c>
      <c r="D12" s="96">
        <f t="shared" si="0"/>
        <v>10.050518655212384</v>
      </c>
      <c r="E12" s="96"/>
      <c r="F12" s="97">
        <v>91.693626403808594</v>
      </c>
      <c r="G12" s="96">
        <v>1.3617191314697266</v>
      </c>
      <c r="H12" s="96">
        <v>0.8354223370552063</v>
      </c>
      <c r="I12" s="96">
        <v>0.56449776887893677</v>
      </c>
      <c r="J12" s="96" t="s">
        <v>18</v>
      </c>
      <c r="K12" s="97">
        <v>2.8871352672576904</v>
      </c>
      <c r="L12" s="97">
        <v>5.0844635963439941</v>
      </c>
      <c r="M12" s="97">
        <v>5.11968994140625</v>
      </c>
      <c r="N12" s="96">
        <v>5.0674662590026855</v>
      </c>
      <c r="O12" s="96">
        <v>5.2223939448595047E-2</v>
      </c>
    </row>
    <row r="13" spans="1:15" x14ac:dyDescent="0.3">
      <c r="A13" s="202" t="s">
        <v>188</v>
      </c>
      <c r="B13" s="95">
        <v>171695.13786655333</v>
      </c>
      <c r="C13" s="97">
        <v>23.4932861328125</v>
      </c>
      <c r="D13" s="96">
        <f t="shared" si="0"/>
        <v>7.5344167075952857</v>
      </c>
      <c r="E13" s="96"/>
      <c r="F13" s="97">
        <v>59.24261474609375</v>
      </c>
      <c r="G13" s="96">
        <v>43.225635528564453</v>
      </c>
      <c r="H13" s="96">
        <v>42.43865966796875</v>
      </c>
      <c r="I13" s="96">
        <v>1.4932124614715576</v>
      </c>
      <c r="J13" s="96" t="s">
        <v>18</v>
      </c>
      <c r="K13" s="97">
        <v>2.4610791206359863</v>
      </c>
      <c r="L13" s="97">
        <v>8.7229080200195313</v>
      </c>
      <c r="M13" s="97">
        <v>12.99774169921875</v>
      </c>
      <c r="N13" s="96">
        <v>5.4835424423217773</v>
      </c>
      <c r="O13" s="96">
        <v>7.5141992568969727</v>
      </c>
    </row>
    <row r="14" spans="1:15" x14ac:dyDescent="0.3">
      <c r="A14" s="202" t="s">
        <v>189</v>
      </c>
      <c r="B14" s="95">
        <v>84272.888405241232</v>
      </c>
      <c r="C14" s="97">
        <v>19.321861267089844</v>
      </c>
      <c r="D14" s="96">
        <f t="shared" si="0"/>
        <v>3.6981073913185751</v>
      </c>
      <c r="E14" s="96"/>
      <c r="F14" s="97">
        <v>77.33074951171875</v>
      </c>
      <c r="G14" s="96">
        <v>29.480905532836914</v>
      </c>
      <c r="H14" s="96">
        <v>28.637075424194336</v>
      </c>
      <c r="I14" s="96">
        <v>1.4328476190567017</v>
      </c>
      <c r="J14" s="96" t="s">
        <v>18</v>
      </c>
      <c r="K14" s="97">
        <v>1.2765674591064453</v>
      </c>
      <c r="L14" s="97">
        <v>7.6084551811218262</v>
      </c>
      <c r="M14" s="97">
        <v>8.4015531539916992</v>
      </c>
      <c r="N14" s="96">
        <v>5.945704460144043</v>
      </c>
      <c r="O14" s="96">
        <v>2.4558491706848145</v>
      </c>
    </row>
    <row r="15" spans="1:15" x14ac:dyDescent="0.3">
      <c r="A15" s="202"/>
      <c r="B15" s="95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5"/>
      <c r="O15" s="5"/>
    </row>
    <row r="16" spans="1:15" s="6" customFormat="1" ht="15" thickBot="1" x14ac:dyDescent="0.35">
      <c r="A16" s="205" t="s">
        <v>32</v>
      </c>
      <c r="B16" s="98">
        <f>SUM(B5:B15)</f>
        <v>2278811.2806857508</v>
      </c>
      <c r="C16" s="99">
        <v>33.612041473388672</v>
      </c>
      <c r="D16" s="99">
        <f>SUM(D5:D14)</f>
        <v>100</v>
      </c>
      <c r="E16" s="99"/>
      <c r="F16" s="99">
        <v>80.647026062011719</v>
      </c>
      <c r="G16" s="99">
        <v>18.611343383789063</v>
      </c>
      <c r="H16" s="99">
        <v>17.301961898803711</v>
      </c>
      <c r="I16" s="99">
        <v>1.9359350204467773</v>
      </c>
      <c r="J16" s="99" t="s">
        <v>18</v>
      </c>
      <c r="K16" s="99">
        <v>1.6133488416671753</v>
      </c>
      <c r="L16" s="99">
        <v>5.4530158042907715</v>
      </c>
      <c r="M16" s="99">
        <v>5.986295223236084</v>
      </c>
      <c r="N16" s="103">
        <v>4.6036477088928223</v>
      </c>
      <c r="O16" s="103">
        <v>1.3827035427093506</v>
      </c>
    </row>
  </sheetData>
  <mergeCells count="7">
    <mergeCell ref="A2:M2"/>
    <mergeCell ref="A3:A4"/>
    <mergeCell ref="B3:D3"/>
    <mergeCell ref="E3:E4"/>
    <mergeCell ref="F3:I3"/>
    <mergeCell ref="J3:J4"/>
    <mergeCell ref="K3:O3"/>
  </mergeCells>
  <pageMargins left="0.7" right="0.7" top="0.75" bottom="0.75" header="0.3" footer="0.3"/>
  <pageSetup scale="99" orientation="landscape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0618E-555F-4F5E-AD29-926EB6B98B6A}">
  <dimension ref="A2:M23"/>
  <sheetViews>
    <sheetView view="pageBreakPreview" zoomScale="140" zoomScaleNormal="120" zoomScaleSheetLayoutView="140" workbookViewId="0">
      <pane xSplit="1" ySplit="4" topLeftCell="B12" activePane="bottomRight" state="frozen"/>
      <selection activeCell="E12" sqref="E12"/>
      <selection pane="topRight" activeCell="E12" sqref="E12"/>
      <selection pane="bottomLeft" activeCell="E12" sqref="E12"/>
      <selection pane="bottomRight" activeCell="I13" sqref="I13"/>
    </sheetView>
  </sheetViews>
  <sheetFormatPr defaultRowHeight="14.4" x14ac:dyDescent="0.3"/>
  <cols>
    <col min="1" max="1" width="10.21875" bestFit="1" customWidth="1"/>
    <col min="2" max="2" width="9" bestFit="1" customWidth="1"/>
    <col min="3" max="3" width="8.5546875" bestFit="1" customWidth="1"/>
    <col min="4" max="4" width="4.44140625" customWidth="1"/>
    <col min="5" max="5" width="10.109375" bestFit="1" customWidth="1"/>
    <col min="6" max="6" width="3.77734375" bestFit="1" customWidth="1"/>
    <col min="7" max="7" width="5.33203125" bestFit="1" customWidth="1"/>
    <col min="8" max="8" width="7.44140625" bestFit="1" customWidth="1"/>
    <col min="9" max="9" width="7.44140625" customWidth="1"/>
  </cols>
  <sheetData>
    <row r="2" spans="1:13" ht="15" thickBot="1" x14ac:dyDescent="0.35">
      <c r="A2" s="314" t="s">
        <v>190</v>
      </c>
      <c r="B2" s="314"/>
      <c r="C2" s="314"/>
      <c r="D2" s="314"/>
      <c r="E2" s="314"/>
      <c r="F2" s="314"/>
      <c r="G2" s="1"/>
      <c r="H2" s="1"/>
      <c r="I2" s="1"/>
    </row>
    <row r="3" spans="1:13" ht="24.45" customHeight="1" thickBot="1" x14ac:dyDescent="0.35">
      <c r="A3" s="315" t="s">
        <v>191</v>
      </c>
      <c r="B3" s="317" t="s">
        <v>192</v>
      </c>
      <c r="C3" s="317"/>
      <c r="D3" s="16"/>
      <c r="E3" s="317" t="s">
        <v>193</v>
      </c>
      <c r="F3" s="317"/>
      <c r="G3" s="17"/>
      <c r="H3" s="318" t="s">
        <v>194</v>
      </c>
      <c r="I3" s="318"/>
      <c r="L3" s="18"/>
    </row>
    <row r="4" spans="1:13" ht="15" thickBot="1" x14ac:dyDescent="0.35">
      <c r="A4" s="316"/>
      <c r="B4" s="19" t="s">
        <v>5</v>
      </c>
      <c r="C4" s="20" t="s">
        <v>195</v>
      </c>
      <c r="D4" s="21"/>
      <c r="E4" s="20" t="s">
        <v>196</v>
      </c>
      <c r="F4" s="20" t="s">
        <v>195</v>
      </c>
      <c r="G4" s="22"/>
      <c r="H4" s="20" t="s">
        <v>5</v>
      </c>
      <c r="I4" s="23" t="s">
        <v>197</v>
      </c>
    </row>
    <row r="5" spans="1:13" x14ac:dyDescent="0.3">
      <c r="A5" s="24" t="s">
        <v>17</v>
      </c>
      <c r="B5" s="25">
        <f>SUM(E5,H5)</f>
        <v>833165.25723874988</v>
      </c>
      <c r="C5" s="9">
        <f>B5/$B$20*100</f>
        <v>5.7547653685754732</v>
      </c>
      <c r="D5" s="25" t="s">
        <v>18</v>
      </c>
      <c r="E5" s="25">
        <v>820648.23636808945</v>
      </c>
      <c r="F5" s="9">
        <f>E5/$B5*100</f>
        <v>98.497654485480595</v>
      </c>
      <c r="G5" s="25"/>
      <c r="H5" s="25">
        <v>12517.020870660386</v>
      </c>
      <c r="I5" s="9">
        <f>H5/$B5*100</f>
        <v>1.5023455145194007</v>
      </c>
      <c r="J5" s="26"/>
      <c r="L5" s="5"/>
      <c r="M5" s="5"/>
    </row>
    <row r="6" spans="1:13" x14ac:dyDescent="0.3">
      <c r="A6" s="24" t="s">
        <v>19</v>
      </c>
      <c r="B6" s="25">
        <f t="shared" ref="B6:B18" si="0">SUM(E6,H6)</f>
        <v>1797086.8382683126</v>
      </c>
      <c r="C6" s="9">
        <f t="shared" ref="C6:C18" si="1">B6/$B$20*100</f>
        <v>12.412679251009324</v>
      </c>
      <c r="D6" s="25"/>
      <c r="E6" s="25">
        <v>713657.06961721566</v>
      </c>
      <c r="F6" s="9">
        <f t="shared" ref="F6:F18" si="2">E6/$B6*100</f>
        <v>39.711885615104798</v>
      </c>
      <c r="G6" s="27"/>
      <c r="H6" s="25">
        <v>1083429.7686510968</v>
      </c>
      <c r="I6" s="9">
        <f t="shared" ref="I6:I20" si="3">H6/$B6*100</f>
        <v>60.288114384895195</v>
      </c>
      <c r="J6" s="26"/>
      <c r="L6" s="5"/>
      <c r="M6" s="5"/>
    </row>
    <row r="7" spans="1:13" x14ac:dyDescent="0.3">
      <c r="A7" s="24" t="s">
        <v>20</v>
      </c>
      <c r="B7" s="25">
        <f t="shared" si="0"/>
        <v>469430.11160539719</v>
      </c>
      <c r="C7" s="9">
        <f t="shared" si="1"/>
        <v>3.2424061442340424</v>
      </c>
      <c r="D7" s="25"/>
      <c r="E7" s="25">
        <v>455671.24460962333</v>
      </c>
      <c r="F7" s="9">
        <f t="shared" si="2"/>
        <v>97.069027602698924</v>
      </c>
      <c r="G7" s="27"/>
      <c r="H7" s="25">
        <v>13758.866995773855</v>
      </c>
      <c r="I7" s="9">
        <f t="shared" si="3"/>
        <v>2.9309723973010819</v>
      </c>
      <c r="J7" s="26"/>
      <c r="L7" s="5"/>
      <c r="M7" s="5"/>
    </row>
    <row r="8" spans="1:13" x14ac:dyDescent="0.3">
      <c r="A8" s="24" t="s">
        <v>21</v>
      </c>
      <c r="B8" s="25">
        <f t="shared" si="0"/>
        <v>469503.87448520865</v>
      </c>
      <c r="C8" s="9">
        <f t="shared" si="1"/>
        <v>3.2429156326729056</v>
      </c>
      <c r="D8" s="25"/>
      <c r="E8" s="25">
        <v>356005.12588101963</v>
      </c>
      <c r="F8" s="9">
        <f t="shared" si="2"/>
        <v>75.825812145078544</v>
      </c>
      <c r="G8" s="27"/>
      <c r="H8" s="25">
        <v>113498.74860418899</v>
      </c>
      <c r="I8" s="9">
        <f t="shared" si="3"/>
        <v>24.17418785492146</v>
      </c>
      <c r="J8" s="26"/>
      <c r="L8" s="5"/>
      <c r="M8" s="5"/>
    </row>
    <row r="9" spans="1:13" x14ac:dyDescent="0.3">
      <c r="A9" s="24" t="s">
        <v>22</v>
      </c>
      <c r="B9" s="25">
        <f t="shared" si="0"/>
        <v>1060050.2114207963</v>
      </c>
      <c r="C9" s="9">
        <f t="shared" si="1"/>
        <v>7.3218850553767245</v>
      </c>
      <c r="D9" s="25"/>
      <c r="E9" s="25">
        <v>961971.20808588865</v>
      </c>
      <c r="F9" s="9">
        <f t="shared" si="2"/>
        <v>90.747702110879118</v>
      </c>
      <c r="G9" s="27"/>
      <c r="H9" s="25">
        <v>98079.003334907655</v>
      </c>
      <c r="I9" s="9">
        <f t="shared" si="3"/>
        <v>9.2522978891208698</v>
      </c>
      <c r="J9" s="26"/>
      <c r="L9" s="5"/>
      <c r="M9" s="5"/>
    </row>
    <row r="10" spans="1:13" x14ac:dyDescent="0.3">
      <c r="A10" s="24" t="s">
        <v>23</v>
      </c>
      <c r="B10" s="25">
        <f t="shared" si="0"/>
        <v>610838.94752606412</v>
      </c>
      <c r="C10" s="9">
        <f t="shared" si="1"/>
        <v>4.2191327476258014</v>
      </c>
      <c r="D10" s="25"/>
      <c r="E10" s="25">
        <v>302697.32757292764</v>
      </c>
      <c r="F10" s="9">
        <f t="shared" si="2"/>
        <v>49.554359426305524</v>
      </c>
      <c r="G10" s="27"/>
      <c r="H10" s="25">
        <v>308141.61995313648</v>
      </c>
      <c r="I10" s="9">
        <f t="shared" si="3"/>
        <v>50.445640573694476</v>
      </c>
      <c r="J10" s="26"/>
      <c r="L10" s="5"/>
      <c r="M10" s="5"/>
    </row>
    <row r="11" spans="1:13" x14ac:dyDescent="0.3">
      <c r="A11" s="24" t="s">
        <v>24</v>
      </c>
      <c r="B11" s="25">
        <f t="shared" si="0"/>
        <v>2414994.8249515183</v>
      </c>
      <c r="C11" s="9">
        <f t="shared" si="1"/>
        <v>16.680638640621428</v>
      </c>
      <c r="D11" s="25"/>
      <c r="E11" s="25">
        <v>2403490.6457511536</v>
      </c>
      <c r="F11" s="9">
        <f t="shared" si="2"/>
        <v>99.523635451243848</v>
      </c>
      <c r="G11" s="27"/>
      <c r="H11" s="25">
        <v>11504.179200364717</v>
      </c>
      <c r="I11" s="9">
        <f t="shared" si="3"/>
        <v>0.47636454875615175</v>
      </c>
      <c r="J11" s="26"/>
      <c r="L11" s="5"/>
      <c r="M11" s="5"/>
    </row>
    <row r="12" spans="1:13" x14ac:dyDescent="0.3">
      <c r="A12" s="24" t="s">
        <v>25</v>
      </c>
      <c r="B12" s="25">
        <f t="shared" si="0"/>
        <v>305933.21729924891</v>
      </c>
      <c r="C12" s="9">
        <f t="shared" si="1"/>
        <v>2.113114857723942</v>
      </c>
      <c r="D12" s="25"/>
      <c r="E12" s="25">
        <v>232817.16371128027</v>
      </c>
      <c r="F12" s="9">
        <f t="shared" si="2"/>
        <v>76.100648947691724</v>
      </c>
      <c r="G12" s="27"/>
      <c r="H12" s="25">
        <v>73116.053587968621</v>
      </c>
      <c r="I12" s="9">
        <f t="shared" si="3"/>
        <v>23.89935105230828</v>
      </c>
      <c r="J12" s="26"/>
      <c r="L12" s="5"/>
      <c r="M12" s="5"/>
    </row>
    <row r="13" spans="1:13" x14ac:dyDescent="0.3">
      <c r="A13" s="24" t="s">
        <v>26</v>
      </c>
      <c r="B13" s="25">
        <f t="shared" si="0"/>
        <v>783588.5339712929</v>
      </c>
      <c r="C13" s="9">
        <f t="shared" si="1"/>
        <v>5.4123334108477206</v>
      </c>
      <c r="D13" s="25"/>
      <c r="E13" s="25">
        <v>775708.98953421449</v>
      </c>
      <c r="F13" s="9">
        <f t="shared" si="2"/>
        <v>98.994428313397563</v>
      </c>
      <c r="G13" s="27"/>
      <c r="H13" s="25">
        <v>7879.5444370783562</v>
      </c>
      <c r="I13" s="9">
        <f t="shared" si="3"/>
        <v>1.0055716866024265</v>
      </c>
      <c r="J13" s="26"/>
      <c r="L13" s="5"/>
      <c r="M13" s="5"/>
    </row>
    <row r="14" spans="1:13" x14ac:dyDescent="0.3">
      <c r="A14" s="24" t="s">
        <v>27</v>
      </c>
      <c r="B14" s="25">
        <f t="shared" si="0"/>
        <v>1594140.2311729686</v>
      </c>
      <c r="C14" s="9">
        <f t="shared" si="1"/>
        <v>11.010904397779331</v>
      </c>
      <c r="D14" s="25"/>
      <c r="E14" s="25">
        <v>853168.34067469311</v>
      </c>
      <c r="F14" s="9">
        <f t="shared" si="2"/>
        <v>53.519026995945751</v>
      </c>
      <c r="G14" s="27"/>
      <c r="H14" s="25">
        <v>740971.89049827564</v>
      </c>
      <c r="I14" s="9">
        <f t="shared" si="3"/>
        <v>46.480973004054256</v>
      </c>
      <c r="J14" s="26"/>
      <c r="L14" s="5"/>
      <c r="M14" s="5"/>
    </row>
    <row r="15" spans="1:13" x14ac:dyDescent="0.3">
      <c r="A15" s="24" t="s">
        <v>28</v>
      </c>
      <c r="B15" s="25">
        <f t="shared" si="0"/>
        <v>1410999.9859207848</v>
      </c>
      <c r="C15" s="9">
        <f t="shared" si="1"/>
        <v>9.7459342951341661</v>
      </c>
      <c r="D15" s="25"/>
      <c r="E15" s="25">
        <v>778115.82780051476</v>
      </c>
      <c r="F15" s="9">
        <f t="shared" si="2"/>
        <v>55.14640932421662</v>
      </c>
      <c r="G15" s="27"/>
      <c r="H15" s="25">
        <v>632884.15812027</v>
      </c>
      <c r="I15" s="9">
        <f t="shared" si="3"/>
        <v>44.85359067578338</v>
      </c>
      <c r="J15" s="26"/>
      <c r="L15" s="5"/>
      <c r="M15" s="5"/>
    </row>
    <row r="16" spans="1:13" x14ac:dyDescent="0.3">
      <c r="A16" s="24" t="s">
        <v>29</v>
      </c>
      <c r="B16" s="25">
        <f t="shared" si="0"/>
        <v>1184284.6071120077</v>
      </c>
      <c r="C16" s="9">
        <f t="shared" si="1"/>
        <v>8.1799858843516571</v>
      </c>
      <c r="D16" s="25"/>
      <c r="E16" s="25">
        <v>1171224.0442667517</v>
      </c>
      <c r="F16" s="9">
        <f t="shared" si="2"/>
        <v>98.897177015826841</v>
      </c>
      <c r="G16" s="27"/>
      <c r="H16" s="25">
        <v>13060.562845255896</v>
      </c>
      <c r="I16" s="9">
        <f t="shared" si="3"/>
        <v>1.1028229841731489</v>
      </c>
      <c r="J16" s="26"/>
      <c r="L16" s="5"/>
      <c r="M16" s="5"/>
    </row>
    <row r="17" spans="1:13" x14ac:dyDescent="0.3">
      <c r="A17" s="24" t="s">
        <v>30</v>
      </c>
      <c r="B17" s="25">
        <f t="shared" si="0"/>
        <v>710723.51009593962</v>
      </c>
      <c r="C17" s="9">
        <f t="shared" si="1"/>
        <v>4.90904656308836</v>
      </c>
      <c r="D17" s="25"/>
      <c r="E17" s="25">
        <v>502888.4087773285</v>
      </c>
      <c r="F17" s="9">
        <f t="shared" si="2"/>
        <v>70.757249708743174</v>
      </c>
      <c r="G17" s="27"/>
      <c r="H17" s="25">
        <v>207835.10131861112</v>
      </c>
      <c r="I17" s="9">
        <f t="shared" si="3"/>
        <v>29.242750291256826</v>
      </c>
      <c r="J17" s="26"/>
      <c r="L17" s="5"/>
      <c r="M17" s="5"/>
    </row>
    <row r="18" spans="1:13" x14ac:dyDescent="0.3">
      <c r="A18" s="24" t="s">
        <v>31</v>
      </c>
      <c r="B18" s="25">
        <f t="shared" si="0"/>
        <v>833091.76521347847</v>
      </c>
      <c r="C18" s="9">
        <f t="shared" si="1"/>
        <v>5.7542577509591313</v>
      </c>
      <c r="D18" s="25"/>
      <c r="E18" s="25">
        <v>825553.52160425787</v>
      </c>
      <c r="F18" s="9">
        <f t="shared" si="2"/>
        <v>99.095148466953219</v>
      </c>
      <c r="G18" s="27"/>
      <c r="H18" s="25">
        <v>7538.2436092205535</v>
      </c>
      <c r="I18" s="9">
        <f t="shared" si="3"/>
        <v>0.90485153304676946</v>
      </c>
      <c r="J18" s="26"/>
      <c r="L18" s="5"/>
      <c r="M18" s="5"/>
    </row>
    <row r="19" spans="1:13" x14ac:dyDescent="0.3">
      <c r="B19" s="28"/>
      <c r="C19" s="28"/>
      <c r="D19" s="28"/>
      <c r="E19" s="28"/>
      <c r="F19" s="29"/>
      <c r="G19" s="28"/>
      <c r="H19" s="28"/>
      <c r="I19" s="29"/>
      <c r="J19" s="26"/>
      <c r="L19" s="5"/>
      <c r="M19" s="5"/>
    </row>
    <row r="20" spans="1:13" s="6" customFormat="1" ht="15" thickBot="1" x14ac:dyDescent="0.35">
      <c r="A20" s="30" t="s">
        <v>32</v>
      </c>
      <c r="B20" s="31">
        <f>SUM(B5:B19)</f>
        <v>14477831.916281767</v>
      </c>
      <c r="C20" s="32">
        <f>SUM(C5:C19)</f>
        <v>99.999999999999986</v>
      </c>
      <c r="D20" s="31"/>
      <c r="E20" s="31">
        <f>SUM(E5:E19)</f>
        <v>11153617.154254958</v>
      </c>
      <c r="F20" s="33">
        <f t="shared" ref="F20" si="4">E20/B20*100</f>
        <v>77.039277833524238</v>
      </c>
      <c r="G20" s="34"/>
      <c r="H20" s="31">
        <f>SUM(H5:H19)</f>
        <v>3324214.7620268092</v>
      </c>
      <c r="I20" s="32">
        <f t="shared" si="3"/>
        <v>22.960722166475751</v>
      </c>
      <c r="J20" s="26"/>
      <c r="L20" s="5"/>
      <c r="M20" s="5"/>
    </row>
    <row r="21" spans="1:13" ht="26.55" customHeight="1" x14ac:dyDescent="0.3">
      <c r="A21" s="313" t="s">
        <v>198</v>
      </c>
      <c r="B21" s="313"/>
      <c r="C21" s="313"/>
      <c r="D21" s="313"/>
      <c r="E21" s="313"/>
      <c r="F21" s="313"/>
      <c r="G21" s="313"/>
      <c r="H21" s="313"/>
      <c r="I21" s="313"/>
      <c r="K21" s="8"/>
    </row>
    <row r="22" spans="1:13" x14ac:dyDescent="0.3">
      <c r="B22" s="35"/>
      <c r="E22" s="36"/>
      <c r="H22" s="36"/>
      <c r="K22" s="8"/>
    </row>
    <row r="23" spans="1:13" x14ac:dyDescent="0.3">
      <c r="B23" s="37"/>
      <c r="E23" s="37"/>
      <c r="H23" s="37"/>
    </row>
  </sheetData>
  <mergeCells count="6">
    <mergeCell ref="A21:I21"/>
    <mergeCell ref="A2:F2"/>
    <mergeCell ref="A3:A4"/>
    <mergeCell ref="B3:C3"/>
    <mergeCell ref="E3:F3"/>
    <mergeCell ref="H3:I3"/>
  </mergeCells>
  <pageMargins left="0.7" right="0.7" top="0.75" bottom="0.75" header="0.3" footer="0.3"/>
  <pageSetup scale="130" orientation="portrait" r:id="rId1"/>
  <headerFooter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E1393-72E3-4BD8-9D1E-4D7DD555455B}">
  <dimension ref="A2:M146"/>
  <sheetViews>
    <sheetView view="pageBreakPreview" zoomScale="110" zoomScaleNormal="120" zoomScaleSheetLayoutView="110" workbookViewId="0">
      <pane xSplit="3" ySplit="4" topLeftCell="D5" activePane="bottomRight" state="frozen"/>
      <selection activeCell="E12" sqref="E12"/>
      <selection pane="topRight" activeCell="E12" sqref="E12"/>
      <selection pane="bottomLeft" activeCell="E12" sqref="E12"/>
      <selection pane="bottomRight" activeCell="O139" sqref="O139"/>
    </sheetView>
  </sheetViews>
  <sheetFormatPr defaultRowHeight="14.4" x14ac:dyDescent="0.3"/>
  <cols>
    <col min="2" max="2" width="10.21875" bestFit="1" customWidth="1"/>
    <col min="3" max="3" width="11.109375" bestFit="1" customWidth="1"/>
    <col min="4" max="4" width="6.21875" bestFit="1" customWidth="1"/>
    <col min="5" max="5" width="11.21875" bestFit="1" customWidth="1"/>
    <col min="6" max="6" width="4.44140625" customWidth="1"/>
    <col min="7" max="7" width="11.21875" bestFit="1" customWidth="1"/>
    <col min="8" max="8" width="5.109375" customWidth="1"/>
    <col min="9" max="9" width="5.33203125" bestFit="1" customWidth="1"/>
    <col min="10" max="10" width="10.21875" bestFit="1" customWidth="1"/>
    <col min="11" max="11" width="7.44140625" customWidth="1"/>
  </cols>
  <sheetData>
    <row r="2" spans="1:13" ht="15" thickBot="1" x14ac:dyDescent="0.35">
      <c r="A2" s="314" t="s">
        <v>199</v>
      </c>
      <c r="B2" s="314"/>
      <c r="C2" s="314"/>
      <c r="D2" s="314"/>
      <c r="E2" s="314"/>
      <c r="F2" s="314"/>
      <c r="G2" s="314"/>
      <c r="H2" s="314"/>
      <c r="I2" s="1"/>
      <c r="J2" s="1"/>
      <c r="K2" s="1"/>
    </row>
    <row r="3" spans="1:13" ht="24.45" customHeight="1" thickBot="1" x14ac:dyDescent="0.35">
      <c r="A3" s="320" t="s">
        <v>34</v>
      </c>
      <c r="B3" s="320" t="s">
        <v>1</v>
      </c>
      <c r="C3" s="320" t="s">
        <v>35</v>
      </c>
      <c r="D3" s="322" t="s">
        <v>200</v>
      </c>
      <c r="E3" s="1"/>
      <c r="G3" s="317" t="s">
        <v>193</v>
      </c>
      <c r="H3" s="317"/>
      <c r="I3" s="38"/>
      <c r="J3" s="318" t="s">
        <v>194</v>
      </c>
      <c r="K3" s="318"/>
    </row>
    <row r="4" spans="1:13" ht="22.2" thickBot="1" x14ac:dyDescent="0.35">
      <c r="A4" s="321"/>
      <c r="B4" s="321"/>
      <c r="C4" s="321"/>
      <c r="D4" s="323"/>
      <c r="E4" s="19" t="s">
        <v>201</v>
      </c>
      <c r="F4" s="21"/>
      <c r="G4" s="20" t="s">
        <v>196</v>
      </c>
      <c r="H4" s="20" t="s">
        <v>195</v>
      </c>
      <c r="I4" s="22"/>
      <c r="J4" s="20" t="s">
        <v>5</v>
      </c>
      <c r="K4" s="23" t="s">
        <v>197</v>
      </c>
    </row>
    <row r="5" spans="1:13" x14ac:dyDescent="0.3">
      <c r="A5" s="39" t="s">
        <v>37</v>
      </c>
      <c r="B5" s="39" t="s">
        <v>17</v>
      </c>
      <c r="C5" s="24" t="s">
        <v>38</v>
      </c>
      <c r="D5" s="24" t="s">
        <v>202</v>
      </c>
      <c r="E5" s="40">
        <f>SUM(G5,J5)</f>
        <v>114830.36794113652</v>
      </c>
      <c r="F5" s="40" t="s">
        <v>18</v>
      </c>
      <c r="G5" s="40">
        <v>109679.19729104091</v>
      </c>
      <c r="H5" s="41">
        <f>G5/E5*100</f>
        <v>95.514104202177464</v>
      </c>
      <c r="I5" s="40"/>
      <c r="J5" s="40">
        <v>5151.1706500956043</v>
      </c>
      <c r="K5" s="41">
        <f>J5/E5*100</f>
        <v>4.4858957978225398</v>
      </c>
      <c r="M5" s="8"/>
    </row>
    <row r="6" spans="1:13" x14ac:dyDescent="0.3">
      <c r="A6" s="39" t="s">
        <v>37</v>
      </c>
      <c r="B6" s="39" t="s">
        <v>17</v>
      </c>
      <c r="C6" s="24" t="s">
        <v>39</v>
      </c>
      <c r="D6" s="24" t="s">
        <v>202</v>
      </c>
      <c r="E6" s="40">
        <f t="shared" ref="E6:E69" si="0">SUM(G6,J6)</f>
        <v>141784.85212405302</v>
      </c>
      <c r="F6" s="40"/>
      <c r="G6" s="40">
        <v>140731.85388935497</v>
      </c>
      <c r="H6" s="41">
        <f t="shared" ref="H6:H69" si="1">G6/E6*100</f>
        <v>99.257326703859206</v>
      </c>
      <c r="I6" s="42"/>
      <c r="J6" s="40">
        <v>1052.9982346980553</v>
      </c>
      <c r="K6" s="41">
        <f t="shared" ref="K6:K69" si="2">J6/E6*100</f>
        <v>0.74267329614079414</v>
      </c>
      <c r="M6" s="8"/>
    </row>
    <row r="7" spans="1:13" x14ac:dyDescent="0.3">
      <c r="A7" s="39" t="s">
        <v>37</v>
      </c>
      <c r="B7" s="39" t="s">
        <v>17</v>
      </c>
      <c r="C7" s="24" t="s">
        <v>40</v>
      </c>
      <c r="D7" s="24" t="s">
        <v>202</v>
      </c>
      <c r="E7" s="40">
        <f t="shared" si="0"/>
        <v>128431.51182439686</v>
      </c>
      <c r="F7" s="40"/>
      <c r="G7" s="40">
        <v>127901.03328907948</v>
      </c>
      <c r="H7" s="41">
        <f t="shared" si="1"/>
        <v>99.586956092175654</v>
      </c>
      <c r="I7" s="42"/>
      <c r="J7" s="40">
        <v>530.47853531737906</v>
      </c>
      <c r="K7" s="41">
        <f t="shared" si="2"/>
        <v>0.41304390782434852</v>
      </c>
      <c r="M7" s="8"/>
    </row>
    <row r="8" spans="1:13" x14ac:dyDescent="0.3">
      <c r="A8" s="39" t="s">
        <v>37</v>
      </c>
      <c r="B8" s="39" t="s">
        <v>17</v>
      </c>
      <c r="C8" s="24" t="s">
        <v>41</v>
      </c>
      <c r="D8" s="24" t="s">
        <v>202</v>
      </c>
      <c r="E8" s="40">
        <f t="shared" si="0"/>
        <v>102700.71498952292</v>
      </c>
      <c r="F8" s="40"/>
      <c r="G8" s="40">
        <v>101858.66731310813</v>
      </c>
      <c r="H8" s="41">
        <f t="shared" si="1"/>
        <v>99.180095604494383</v>
      </c>
      <c r="I8" s="42"/>
      <c r="J8" s="40">
        <v>842.04767641478315</v>
      </c>
      <c r="K8" s="41">
        <f t="shared" si="2"/>
        <v>0.81990439550560601</v>
      </c>
      <c r="M8" s="8"/>
    </row>
    <row r="9" spans="1:13" x14ac:dyDescent="0.3">
      <c r="A9" s="39" t="s">
        <v>37</v>
      </c>
      <c r="B9" s="39" t="s">
        <v>17</v>
      </c>
      <c r="C9" s="24" t="s">
        <v>42</v>
      </c>
      <c r="D9" s="24" t="s">
        <v>203</v>
      </c>
      <c r="E9" s="40">
        <f t="shared" si="0"/>
        <v>81287.565302214673</v>
      </c>
      <c r="F9" s="40"/>
      <c r="G9" s="40">
        <v>81050.222432454029</v>
      </c>
      <c r="H9" s="41">
        <f t="shared" si="1"/>
        <v>99.708020693105709</v>
      </c>
      <c r="I9" s="42"/>
      <c r="J9" s="40">
        <v>237.34286976064072</v>
      </c>
      <c r="K9" s="41">
        <f t="shared" si="2"/>
        <v>0.29197930689427887</v>
      </c>
      <c r="M9" s="8"/>
    </row>
    <row r="10" spans="1:13" x14ac:dyDescent="0.3">
      <c r="A10" s="39" t="s">
        <v>37</v>
      </c>
      <c r="B10" s="39" t="s">
        <v>17</v>
      </c>
      <c r="C10" s="24" t="s">
        <v>43</v>
      </c>
      <c r="D10" s="24" t="s">
        <v>202</v>
      </c>
      <c r="E10" s="40">
        <f t="shared" si="0"/>
        <v>96633.762664282171</v>
      </c>
      <c r="F10" s="40"/>
      <c r="G10" s="40">
        <v>96082.092459990221</v>
      </c>
      <c r="H10" s="41">
        <f t="shared" si="1"/>
        <v>99.429112362923789</v>
      </c>
      <c r="I10" s="42"/>
      <c r="J10" s="40">
        <v>551.6702042919494</v>
      </c>
      <c r="K10" s="41">
        <f t="shared" si="2"/>
        <v>0.57088763707620593</v>
      </c>
      <c r="M10" s="8"/>
    </row>
    <row r="11" spans="1:13" x14ac:dyDescent="0.3">
      <c r="A11" s="39" t="s">
        <v>37</v>
      </c>
      <c r="B11" s="39" t="s">
        <v>17</v>
      </c>
      <c r="C11" s="24" t="s">
        <v>44</v>
      </c>
      <c r="D11" s="24" t="s">
        <v>202</v>
      </c>
      <c r="E11" s="40">
        <f t="shared" si="0"/>
        <v>84425.930163979618</v>
      </c>
      <c r="F11" s="40"/>
      <c r="G11" s="40">
        <v>81634.44310321071</v>
      </c>
      <c r="H11" s="41">
        <f t="shared" si="1"/>
        <v>96.693566709484841</v>
      </c>
      <c r="I11" s="42"/>
      <c r="J11" s="40">
        <v>2791.4870607689127</v>
      </c>
      <c r="K11" s="41">
        <f t="shared" si="2"/>
        <v>3.3064332905151725</v>
      </c>
      <c r="M11" s="8"/>
    </row>
    <row r="12" spans="1:13" x14ac:dyDescent="0.3">
      <c r="A12" s="39" t="s">
        <v>37</v>
      </c>
      <c r="B12" s="39" t="s">
        <v>17</v>
      </c>
      <c r="C12" s="24" t="s">
        <v>45</v>
      </c>
      <c r="D12" s="24" t="s">
        <v>202</v>
      </c>
      <c r="E12" s="40">
        <f t="shared" si="0"/>
        <v>83070.552229014356</v>
      </c>
      <c r="F12" s="40"/>
      <c r="G12" s="40">
        <v>81710.726589701299</v>
      </c>
      <c r="H12" s="41">
        <f t="shared" si="1"/>
        <v>98.363047309997171</v>
      </c>
      <c r="I12" s="42"/>
      <c r="J12" s="40">
        <v>1359.8256393130623</v>
      </c>
      <c r="K12" s="41">
        <f t="shared" si="2"/>
        <v>1.6369526900028371</v>
      </c>
      <c r="M12" s="8"/>
    </row>
    <row r="13" spans="1:13" x14ac:dyDescent="0.3">
      <c r="A13" s="39" t="s">
        <v>46</v>
      </c>
      <c r="B13" s="39" t="s">
        <v>19</v>
      </c>
      <c r="C13" s="24" t="s">
        <v>47</v>
      </c>
      <c r="D13" s="24" t="s">
        <v>202</v>
      </c>
      <c r="E13" s="40">
        <f t="shared" si="0"/>
        <v>53066.15852149656</v>
      </c>
      <c r="F13" s="40"/>
      <c r="G13" s="40">
        <v>22886.706902949103</v>
      </c>
      <c r="H13" s="41">
        <f t="shared" si="1"/>
        <v>43.128629508159953</v>
      </c>
      <c r="I13" s="42"/>
      <c r="J13" s="40">
        <v>30179.45161854746</v>
      </c>
      <c r="K13" s="41">
        <f t="shared" si="2"/>
        <v>56.871370491840054</v>
      </c>
      <c r="M13" s="8"/>
    </row>
    <row r="14" spans="1:13" x14ac:dyDescent="0.3">
      <c r="A14" s="39" t="s">
        <v>46</v>
      </c>
      <c r="B14" s="39" t="s">
        <v>19</v>
      </c>
      <c r="C14" s="24" t="s">
        <v>48</v>
      </c>
      <c r="D14" s="24" t="s">
        <v>203</v>
      </c>
      <c r="E14" s="40">
        <f t="shared" si="0"/>
        <v>149722.49821856426</v>
      </c>
      <c r="F14" s="40"/>
      <c r="G14" s="40">
        <v>63323.764199877813</v>
      </c>
      <c r="H14" s="41">
        <f t="shared" si="1"/>
        <v>42.294087363836297</v>
      </c>
      <c r="I14" s="42"/>
      <c r="J14" s="40">
        <v>86398.734018686431</v>
      </c>
      <c r="K14" s="41">
        <f t="shared" si="2"/>
        <v>57.705912636163688</v>
      </c>
      <c r="M14" s="8"/>
    </row>
    <row r="15" spans="1:13" x14ac:dyDescent="0.3">
      <c r="A15" s="39" t="s">
        <v>46</v>
      </c>
      <c r="B15" s="39" t="s">
        <v>19</v>
      </c>
      <c r="C15" s="24" t="s">
        <v>49</v>
      </c>
      <c r="D15" s="24" t="s">
        <v>203</v>
      </c>
      <c r="E15" s="40">
        <f t="shared" si="0"/>
        <v>298726.1433715584</v>
      </c>
      <c r="F15" s="40"/>
      <c r="G15" s="40">
        <v>158600.15315636544</v>
      </c>
      <c r="H15" s="41">
        <f t="shared" si="1"/>
        <v>53.092157039331198</v>
      </c>
      <c r="I15" s="42"/>
      <c r="J15" s="40">
        <v>140125.99021519293</v>
      </c>
      <c r="K15" s="41">
        <f t="shared" si="2"/>
        <v>46.907842960668795</v>
      </c>
      <c r="M15" s="8"/>
    </row>
    <row r="16" spans="1:13" x14ac:dyDescent="0.3">
      <c r="A16" s="39" t="s">
        <v>46</v>
      </c>
      <c r="B16" s="39" t="s">
        <v>19</v>
      </c>
      <c r="C16" s="24" t="s">
        <v>50</v>
      </c>
      <c r="D16" s="24" t="s">
        <v>202</v>
      </c>
      <c r="E16" s="40">
        <f t="shared" si="0"/>
        <v>83077.626650852413</v>
      </c>
      <c r="F16" s="40"/>
      <c r="G16" s="40">
        <v>32573.194864343928</v>
      </c>
      <c r="H16" s="41">
        <f t="shared" si="1"/>
        <v>39.208143248047051</v>
      </c>
      <c r="I16" s="42"/>
      <c r="J16" s="40">
        <v>50504.431786508489</v>
      </c>
      <c r="K16" s="41">
        <f t="shared" si="2"/>
        <v>60.791856751952956</v>
      </c>
      <c r="M16" s="8"/>
    </row>
    <row r="17" spans="1:13" x14ac:dyDescent="0.3">
      <c r="A17" s="39" t="s">
        <v>46</v>
      </c>
      <c r="B17" s="39" t="s">
        <v>19</v>
      </c>
      <c r="C17" s="24" t="s">
        <v>51</v>
      </c>
      <c r="D17" s="24" t="s">
        <v>202</v>
      </c>
      <c r="E17" s="40">
        <f t="shared" si="0"/>
        <v>368246.31656522013</v>
      </c>
      <c r="F17" s="40"/>
      <c r="G17" s="40">
        <v>210182.4670896882</v>
      </c>
      <c r="H17" s="41">
        <f t="shared" si="1"/>
        <v>57.07659727601451</v>
      </c>
      <c r="I17" s="42"/>
      <c r="J17" s="40">
        <v>158063.84947553196</v>
      </c>
      <c r="K17" s="41">
        <f t="shared" si="2"/>
        <v>42.923402723985497</v>
      </c>
      <c r="M17" s="8"/>
    </row>
    <row r="18" spans="1:13" x14ac:dyDescent="0.3">
      <c r="A18" s="39" t="s">
        <v>46</v>
      </c>
      <c r="B18" s="39" t="s">
        <v>19</v>
      </c>
      <c r="C18" s="24" t="s">
        <v>52</v>
      </c>
      <c r="D18" s="24" t="s">
        <v>203</v>
      </c>
      <c r="E18" s="40">
        <f t="shared" si="0"/>
        <v>402392.08579021716</v>
      </c>
      <c r="F18" s="40"/>
      <c r="G18" s="40">
        <v>86304.321248684282</v>
      </c>
      <c r="H18" s="41">
        <f t="shared" si="1"/>
        <v>21.447817761922416</v>
      </c>
      <c r="I18" s="42"/>
      <c r="J18" s="40">
        <v>316087.76454153284</v>
      </c>
      <c r="K18" s="41">
        <f t="shared" si="2"/>
        <v>78.552182238077577</v>
      </c>
      <c r="M18" s="8"/>
    </row>
    <row r="19" spans="1:13" x14ac:dyDescent="0.3">
      <c r="A19" s="39" t="s">
        <v>46</v>
      </c>
      <c r="B19" s="39" t="s">
        <v>19</v>
      </c>
      <c r="C19" s="24" t="s">
        <v>53</v>
      </c>
      <c r="D19" s="24" t="s">
        <v>202</v>
      </c>
      <c r="E19" s="40">
        <f t="shared" si="0"/>
        <v>29135.973361594883</v>
      </c>
      <c r="F19" s="40"/>
      <c r="G19" s="40">
        <v>22552.607348476176</v>
      </c>
      <c r="H19" s="41">
        <f t="shared" si="1"/>
        <v>77.404681383336012</v>
      </c>
      <c r="I19" s="42"/>
      <c r="J19" s="40">
        <v>6583.3660131187053</v>
      </c>
      <c r="K19" s="41">
        <f t="shared" si="2"/>
        <v>22.595318616663977</v>
      </c>
      <c r="M19" s="8"/>
    </row>
    <row r="20" spans="1:13" x14ac:dyDescent="0.3">
      <c r="A20" s="39" t="s">
        <v>46</v>
      </c>
      <c r="B20" s="39" t="s">
        <v>19</v>
      </c>
      <c r="C20" s="24" t="s">
        <v>54</v>
      </c>
      <c r="D20" s="24" t="s">
        <v>202</v>
      </c>
      <c r="E20" s="40">
        <f t="shared" si="0"/>
        <v>32274.350488382122</v>
      </c>
      <c r="F20" s="40"/>
      <c r="G20" s="40">
        <v>14219.817256884686</v>
      </c>
      <c r="H20" s="41">
        <f t="shared" si="1"/>
        <v>44.05918954745016</v>
      </c>
      <c r="I20" s="42"/>
      <c r="J20" s="40">
        <v>18054.533231497437</v>
      </c>
      <c r="K20" s="41">
        <f t="shared" si="2"/>
        <v>55.94081045254984</v>
      </c>
      <c r="M20" s="8"/>
    </row>
    <row r="21" spans="1:13" x14ac:dyDescent="0.3">
      <c r="A21" s="39" t="s">
        <v>46</v>
      </c>
      <c r="B21" s="39" t="s">
        <v>19</v>
      </c>
      <c r="C21" s="24" t="s">
        <v>55</v>
      </c>
      <c r="D21" s="24" t="s">
        <v>202</v>
      </c>
      <c r="E21" s="40">
        <f t="shared" si="0"/>
        <v>4202.3290049902353</v>
      </c>
      <c r="F21" s="40"/>
      <c r="G21" s="40">
        <v>1272.7203254502062</v>
      </c>
      <c r="H21" s="41">
        <f t="shared" si="1"/>
        <v>30.286070508493268</v>
      </c>
      <c r="I21" s="42"/>
      <c r="J21" s="40">
        <v>2929.6086795400292</v>
      </c>
      <c r="K21" s="41">
        <f t="shared" si="2"/>
        <v>69.713929491506732</v>
      </c>
      <c r="M21" s="8"/>
    </row>
    <row r="22" spans="1:13" x14ac:dyDescent="0.3">
      <c r="A22" s="39" t="s">
        <v>46</v>
      </c>
      <c r="B22" s="39" t="s">
        <v>19</v>
      </c>
      <c r="C22" s="24" t="s">
        <v>56</v>
      </c>
      <c r="D22" s="24" t="s">
        <v>202</v>
      </c>
      <c r="E22" s="40">
        <f t="shared" si="0"/>
        <v>80723.58066520578</v>
      </c>
      <c r="F22" s="40"/>
      <c r="G22" s="40">
        <v>28412.918099946328</v>
      </c>
      <c r="H22" s="41">
        <f t="shared" si="1"/>
        <v>35.197792102144845</v>
      </c>
      <c r="I22" s="42"/>
      <c r="J22" s="40">
        <v>52310.662565259452</v>
      </c>
      <c r="K22" s="41">
        <f t="shared" si="2"/>
        <v>64.802207897855141</v>
      </c>
      <c r="M22" s="8"/>
    </row>
    <row r="23" spans="1:13" x14ac:dyDescent="0.3">
      <c r="A23" s="39" t="s">
        <v>46</v>
      </c>
      <c r="B23" s="39" t="s">
        <v>19</v>
      </c>
      <c r="C23" s="24" t="s">
        <v>57</v>
      </c>
      <c r="D23" s="24" t="s">
        <v>203</v>
      </c>
      <c r="E23" s="40">
        <f t="shared" si="0"/>
        <v>272617.27001792734</v>
      </c>
      <c r="F23" s="40"/>
      <c r="G23" s="40">
        <v>55187.368835907342</v>
      </c>
      <c r="H23" s="41">
        <f t="shared" si="1"/>
        <v>20.24353366618271</v>
      </c>
      <c r="I23" s="42"/>
      <c r="J23" s="40">
        <v>217429.90118202</v>
      </c>
      <c r="K23" s="41">
        <f t="shared" si="2"/>
        <v>79.756466333817286</v>
      </c>
      <c r="M23" s="8"/>
    </row>
    <row r="24" spans="1:13" x14ac:dyDescent="0.3">
      <c r="A24" s="39" t="s">
        <v>46</v>
      </c>
      <c r="B24" s="39" t="s">
        <v>19</v>
      </c>
      <c r="C24" s="24" t="s">
        <v>58</v>
      </c>
      <c r="D24" s="24" t="s">
        <v>203</v>
      </c>
      <c r="E24" s="40">
        <f t="shared" si="0"/>
        <v>22902.505612324396</v>
      </c>
      <c r="F24" s="40"/>
      <c r="G24" s="40">
        <v>18141.03028865845</v>
      </c>
      <c r="H24" s="41">
        <f t="shared" si="1"/>
        <v>79.20980610477973</v>
      </c>
      <c r="I24" s="42"/>
      <c r="J24" s="40">
        <v>4761.4753236659462</v>
      </c>
      <c r="K24" s="41">
        <f t="shared" si="2"/>
        <v>20.79019389522027</v>
      </c>
      <c r="M24" s="8"/>
    </row>
    <row r="25" spans="1:13" x14ac:dyDescent="0.3">
      <c r="A25" s="39" t="s">
        <v>59</v>
      </c>
      <c r="B25" s="39" t="s">
        <v>20</v>
      </c>
      <c r="C25" s="24" t="s">
        <v>60</v>
      </c>
      <c r="D25" s="24" t="s">
        <v>202</v>
      </c>
      <c r="E25" s="40">
        <f t="shared" si="0"/>
        <v>34518.449986839354</v>
      </c>
      <c r="F25" s="40"/>
      <c r="G25" s="40">
        <v>33638.73332074489</v>
      </c>
      <c r="H25" s="41">
        <f t="shared" si="1"/>
        <v>97.451459534162538</v>
      </c>
      <c r="I25" s="42"/>
      <c r="J25" s="40">
        <v>879.7166660944622</v>
      </c>
      <c r="K25" s="41">
        <f t="shared" si="2"/>
        <v>2.5485404658374478</v>
      </c>
      <c r="M25" s="8"/>
    </row>
    <row r="26" spans="1:13" x14ac:dyDescent="0.3">
      <c r="A26" s="39" t="s">
        <v>59</v>
      </c>
      <c r="B26" s="39" t="s">
        <v>20</v>
      </c>
      <c r="C26" s="24" t="s">
        <v>61</v>
      </c>
      <c r="D26" s="24" t="s">
        <v>203</v>
      </c>
      <c r="E26" s="40">
        <f t="shared" si="0"/>
        <v>64474.472840858485</v>
      </c>
      <c r="F26" s="40"/>
      <c r="G26" s="40">
        <v>62801.55859731268</v>
      </c>
      <c r="H26" s="41">
        <f t="shared" si="1"/>
        <v>97.405307604957031</v>
      </c>
      <c r="I26" s="42"/>
      <c r="J26" s="40">
        <v>1672.9142435458027</v>
      </c>
      <c r="K26" s="41">
        <f t="shared" si="2"/>
        <v>2.5946923950429737</v>
      </c>
      <c r="M26" s="8"/>
    </row>
    <row r="27" spans="1:13" x14ac:dyDescent="0.3">
      <c r="A27" s="39" t="s">
        <v>59</v>
      </c>
      <c r="B27" s="39" t="s">
        <v>20</v>
      </c>
      <c r="C27" s="24" t="s">
        <v>62</v>
      </c>
      <c r="D27" s="24" t="s">
        <v>202</v>
      </c>
      <c r="E27" s="40">
        <f t="shared" si="0"/>
        <v>112019.344193172</v>
      </c>
      <c r="F27" s="40"/>
      <c r="G27" s="40">
        <v>110097.09149870496</v>
      </c>
      <c r="H27" s="41">
        <f t="shared" si="1"/>
        <v>98.283999332158018</v>
      </c>
      <c r="I27" s="42"/>
      <c r="J27" s="40">
        <v>1922.2526944670446</v>
      </c>
      <c r="K27" s="41">
        <f t="shared" si="2"/>
        <v>1.7160006678419861</v>
      </c>
      <c r="M27" s="8"/>
    </row>
    <row r="28" spans="1:13" x14ac:dyDescent="0.3">
      <c r="A28" s="39" t="s">
        <v>59</v>
      </c>
      <c r="B28" s="39" t="s">
        <v>20</v>
      </c>
      <c r="C28" s="24" t="s">
        <v>63</v>
      </c>
      <c r="D28" s="24" t="s">
        <v>203</v>
      </c>
      <c r="E28" s="40">
        <f t="shared" si="0"/>
        <v>26868.991355894374</v>
      </c>
      <c r="F28" s="40"/>
      <c r="G28" s="40">
        <v>25824.934912990902</v>
      </c>
      <c r="H28" s="41">
        <f t="shared" si="1"/>
        <v>96.11427005549119</v>
      </c>
      <c r="I28" s="42"/>
      <c r="J28" s="40">
        <v>1044.0564429034707</v>
      </c>
      <c r="K28" s="41">
        <f t="shared" si="2"/>
        <v>3.8857299445088076</v>
      </c>
      <c r="M28" s="8"/>
    </row>
    <row r="29" spans="1:13" x14ac:dyDescent="0.3">
      <c r="A29" s="39" t="s">
        <v>59</v>
      </c>
      <c r="B29" s="39" t="s">
        <v>20</v>
      </c>
      <c r="C29" s="24" t="s">
        <v>64</v>
      </c>
      <c r="D29" s="24" t="s">
        <v>202</v>
      </c>
      <c r="E29" s="40">
        <f t="shared" si="0"/>
        <v>89713.093186286744</v>
      </c>
      <c r="F29" s="40"/>
      <c r="G29" s="40">
        <v>87662.571853282687</v>
      </c>
      <c r="H29" s="41">
        <f t="shared" si="1"/>
        <v>97.714356667263488</v>
      </c>
      <c r="I29" s="42"/>
      <c r="J29" s="40">
        <v>2050.5213330040633</v>
      </c>
      <c r="K29" s="41">
        <f t="shared" si="2"/>
        <v>2.2856433327365191</v>
      </c>
      <c r="M29" s="8"/>
    </row>
    <row r="30" spans="1:13" x14ac:dyDescent="0.3">
      <c r="A30" s="39" t="s">
        <v>59</v>
      </c>
      <c r="B30" s="39" t="s">
        <v>20</v>
      </c>
      <c r="C30" s="24" t="s">
        <v>65</v>
      </c>
      <c r="D30" s="24" t="s">
        <v>203</v>
      </c>
      <c r="E30" s="40">
        <f t="shared" si="0"/>
        <v>44941.140503521565</v>
      </c>
      <c r="F30" s="40"/>
      <c r="G30" s="40">
        <v>42436.992574312993</v>
      </c>
      <c r="H30" s="41">
        <f t="shared" si="1"/>
        <v>94.427938630056914</v>
      </c>
      <c r="I30" s="42"/>
      <c r="J30" s="40">
        <v>2504.147929208571</v>
      </c>
      <c r="K30" s="41">
        <f t="shared" si="2"/>
        <v>5.5720613699430865</v>
      </c>
      <c r="M30" s="8"/>
    </row>
    <row r="31" spans="1:13" x14ac:dyDescent="0.3">
      <c r="A31" s="39" t="s">
        <v>59</v>
      </c>
      <c r="B31" s="39" t="s">
        <v>20</v>
      </c>
      <c r="C31" s="24" t="s">
        <v>66</v>
      </c>
      <c r="D31" s="24" t="s">
        <v>203</v>
      </c>
      <c r="E31" s="40">
        <f t="shared" si="0"/>
        <v>96894.619538814586</v>
      </c>
      <c r="F31" s="40"/>
      <c r="G31" s="40">
        <v>93209.361852264119</v>
      </c>
      <c r="H31" s="41">
        <f t="shared" si="1"/>
        <v>96.196633307307422</v>
      </c>
      <c r="I31" s="42"/>
      <c r="J31" s="40">
        <v>3685.2576865504734</v>
      </c>
      <c r="K31" s="41">
        <f t="shared" si="2"/>
        <v>3.8033666926925829</v>
      </c>
      <c r="M31" s="8"/>
    </row>
    <row r="32" spans="1:13" x14ac:dyDescent="0.3">
      <c r="A32" s="39" t="s">
        <v>46</v>
      </c>
      <c r="B32" s="39" t="s">
        <v>21</v>
      </c>
      <c r="C32" s="24" t="s">
        <v>67</v>
      </c>
      <c r="D32" s="24" t="s">
        <v>203</v>
      </c>
      <c r="E32" s="40">
        <f t="shared" si="0"/>
        <v>29967.231302975899</v>
      </c>
      <c r="F32" s="40"/>
      <c r="G32" s="40">
        <v>25598.785000646956</v>
      </c>
      <c r="H32" s="41">
        <f t="shared" si="1"/>
        <v>85.422589567374771</v>
      </c>
      <c r="I32" s="42"/>
      <c r="J32" s="40">
        <v>4368.4463023289418</v>
      </c>
      <c r="K32" s="41">
        <f t="shared" si="2"/>
        <v>14.577410432625229</v>
      </c>
      <c r="M32" s="8"/>
    </row>
    <row r="33" spans="1:13" x14ac:dyDescent="0.3">
      <c r="A33" s="39" t="s">
        <v>46</v>
      </c>
      <c r="B33" s="39" t="s">
        <v>21</v>
      </c>
      <c r="C33" s="24" t="s">
        <v>68</v>
      </c>
      <c r="D33" s="24" t="s">
        <v>202</v>
      </c>
      <c r="E33" s="40">
        <f t="shared" si="0"/>
        <v>58778.856332964235</v>
      </c>
      <c r="F33" s="40"/>
      <c r="G33" s="40">
        <v>25527.344375060155</v>
      </c>
      <c r="H33" s="41">
        <f t="shared" si="1"/>
        <v>43.429467614095039</v>
      </c>
      <c r="I33" s="42"/>
      <c r="J33" s="40">
        <v>33251.511957904077</v>
      </c>
      <c r="K33" s="41">
        <f t="shared" si="2"/>
        <v>56.570532385904947</v>
      </c>
      <c r="M33" s="8"/>
    </row>
    <row r="34" spans="1:13" x14ac:dyDescent="0.3">
      <c r="A34" s="39" t="s">
        <v>46</v>
      </c>
      <c r="B34" s="39" t="s">
        <v>21</v>
      </c>
      <c r="C34" s="24" t="s">
        <v>69</v>
      </c>
      <c r="D34" s="24" t="s">
        <v>203</v>
      </c>
      <c r="E34" s="40">
        <f t="shared" si="0"/>
        <v>59078.486308120031</v>
      </c>
      <c r="F34" s="40"/>
      <c r="G34" s="40">
        <v>37036.76752510896</v>
      </c>
      <c r="H34" s="41">
        <f t="shared" si="1"/>
        <v>62.690786172052704</v>
      </c>
      <c r="I34" s="42"/>
      <c r="J34" s="40">
        <v>22041.718783011071</v>
      </c>
      <c r="K34" s="41">
        <f t="shared" si="2"/>
        <v>37.309213827947303</v>
      </c>
      <c r="M34" s="8"/>
    </row>
    <row r="35" spans="1:13" x14ac:dyDescent="0.3">
      <c r="A35" s="39" t="s">
        <v>46</v>
      </c>
      <c r="B35" s="39" t="s">
        <v>21</v>
      </c>
      <c r="C35" s="24" t="s">
        <v>70</v>
      </c>
      <c r="D35" s="24" t="s">
        <v>203</v>
      </c>
      <c r="E35" s="40">
        <f t="shared" si="0"/>
        <v>36341.850559886167</v>
      </c>
      <c r="F35" s="40"/>
      <c r="G35" s="40">
        <v>35267.299869427625</v>
      </c>
      <c r="H35" s="41">
        <f t="shared" si="1"/>
        <v>97.043214162449331</v>
      </c>
      <c r="I35" s="42"/>
      <c r="J35" s="40">
        <v>1074.5506904585407</v>
      </c>
      <c r="K35" s="41">
        <f t="shared" si="2"/>
        <v>2.9567858375506635</v>
      </c>
      <c r="M35" s="8"/>
    </row>
    <row r="36" spans="1:13" x14ac:dyDescent="0.3">
      <c r="A36" s="39" t="s">
        <v>46</v>
      </c>
      <c r="B36" s="39" t="s">
        <v>21</v>
      </c>
      <c r="C36" s="24" t="s">
        <v>71</v>
      </c>
      <c r="D36" s="24" t="s">
        <v>203</v>
      </c>
      <c r="E36" s="40">
        <f t="shared" si="0"/>
        <v>93713.428542167763</v>
      </c>
      <c r="F36" s="40"/>
      <c r="G36" s="40">
        <v>86990.838615799483</v>
      </c>
      <c r="H36" s="41">
        <f t="shared" si="1"/>
        <v>92.826439037663263</v>
      </c>
      <c r="I36" s="42"/>
      <c r="J36" s="40">
        <v>6722.5899263682813</v>
      </c>
      <c r="K36" s="41">
        <f t="shared" si="2"/>
        <v>7.1735609623367376</v>
      </c>
      <c r="M36" s="8"/>
    </row>
    <row r="37" spans="1:13" x14ac:dyDescent="0.3">
      <c r="A37" s="39" t="s">
        <v>46</v>
      </c>
      <c r="B37" s="39" t="s">
        <v>21</v>
      </c>
      <c r="C37" s="24" t="s">
        <v>72</v>
      </c>
      <c r="D37" s="24" t="s">
        <v>202</v>
      </c>
      <c r="E37" s="40">
        <f t="shared" si="0"/>
        <v>66390.28416547949</v>
      </c>
      <c r="F37" s="40"/>
      <c r="G37" s="40">
        <v>56452.578629577067</v>
      </c>
      <c r="H37" s="41">
        <f t="shared" si="1"/>
        <v>85.031385750462462</v>
      </c>
      <c r="I37" s="42"/>
      <c r="J37" s="40">
        <v>9937.7055359024216</v>
      </c>
      <c r="K37" s="41">
        <f t="shared" si="2"/>
        <v>14.968614249537529</v>
      </c>
      <c r="M37" s="8"/>
    </row>
    <row r="38" spans="1:13" x14ac:dyDescent="0.3">
      <c r="A38" s="39" t="s">
        <v>46</v>
      </c>
      <c r="B38" s="39" t="s">
        <v>21</v>
      </c>
      <c r="C38" s="24" t="s">
        <v>73</v>
      </c>
      <c r="D38" s="24" t="s">
        <v>202</v>
      </c>
      <c r="E38" s="40">
        <f t="shared" si="0"/>
        <v>73681.61717295993</v>
      </c>
      <c r="F38" s="40"/>
      <c r="G38" s="40">
        <v>50718.520867288047</v>
      </c>
      <c r="H38" s="41">
        <f t="shared" si="1"/>
        <v>68.834700992286301</v>
      </c>
      <c r="I38" s="42"/>
      <c r="J38" s="40">
        <v>22963.096305671887</v>
      </c>
      <c r="K38" s="41">
        <f t="shared" si="2"/>
        <v>31.165299007713699</v>
      </c>
      <c r="M38" s="8"/>
    </row>
    <row r="39" spans="1:13" x14ac:dyDescent="0.3">
      <c r="A39" s="39" t="s">
        <v>46</v>
      </c>
      <c r="B39" s="39" t="s">
        <v>21</v>
      </c>
      <c r="C39" s="24" t="s">
        <v>74</v>
      </c>
      <c r="D39" s="24" t="s">
        <v>203</v>
      </c>
      <c r="E39" s="40">
        <f t="shared" si="0"/>
        <v>51552.120100653781</v>
      </c>
      <c r="F39" s="40"/>
      <c r="G39" s="40">
        <v>38412.99099811045</v>
      </c>
      <c r="H39" s="41">
        <f t="shared" si="1"/>
        <v>74.512921918847127</v>
      </c>
      <c r="I39" s="42"/>
      <c r="J39" s="40">
        <v>13139.129102543329</v>
      </c>
      <c r="K39" s="41">
        <f t="shared" si="2"/>
        <v>25.487078081152863</v>
      </c>
      <c r="M39" s="8"/>
    </row>
    <row r="40" spans="1:13" x14ac:dyDescent="0.3">
      <c r="A40" s="39" t="s">
        <v>59</v>
      </c>
      <c r="B40" s="39" t="s">
        <v>22</v>
      </c>
      <c r="C40" s="24" t="s">
        <v>75</v>
      </c>
      <c r="D40" s="24" t="s">
        <v>202</v>
      </c>
      <c r="E40" s="40">
        <f t="shared" si="0"/>
        <v>115927.35468424327</v>
      </c>
      <c r="F40" s="40"/>
      <c r="G40" s="40">
        <v>113512.7592534811</v>
      </c>
      <c r="H40" s="41">
        <f t="shared" si="1"/>
        <v>97.917147823014744</v>
      </c>
      <c r="I40" s="42"/>
      <c r="J40" s="40">
        <v>2414.595430762171</v>
      </c>
      <c r="K40" s="41">
        <f t="shared" si="2"/>
        <v>2.0828521769852482</v>
      </c>
      <c r="M40" s="8"/>
    </row>
    <row r="41" spans="1:13" x14ac:dyDescent="0.3">
      <c r="A41" s="39" t="s">
        <v>59</v>
      </c>
      <c r="B41" s="39" t="s">
        <v>22</v>
      </c>
      <c r="C41" s="24" t="s">
        <v>76</v>
      </c>
      <c r="D41" s="24" t="s">
        <v>202</v>
      </c>
      <c r="E41" s="40">
        <f t="shared" si="0"/>
        <v>59981.845338418025</v>
      </c>
      <c r="F41" s="40"/>
      <c r="G41" s="40">
        <v>55138.263584123</v>
      </c>
      <c r="H41" s="41">
        <f t="shared" si="1"/>
        <v>91.924920403886375</v>
      </c>
      <c r="I41" s="42"/>
      <c r="J41" s="40">
        <v>4843.5817542950263</v>
      </c>
      <c r="K41" s="41">
        <f t="shared" si="2"/>
        <v>8.0750795961136266</v>
      </c>
      <c r="M41" s="8"/>
    </row>
    <row r="42" spans="1:13" x14ac:dyDescent="0.3">
      <c r="A42" s="39" t="s">
        <v>59</v>
      </c>
      <c r="B42" s="39" t="s">
        <v>22</v>
      </c>
      <c r="C42" s="24" t="s">
        <v>77</v>
      </c>
      <c r="D42" s="24" t="s">
        <v>202</v>
      </c>
      <c r="E42" s="40">
        <f t="shared" si="0"/>
        <v>46291.492581552819</v>
      </c>
      <c r="F42" s="40"/>
      <c r="G42" s="40">
        <v>28863.797480602312</v>
      </c>
      <c r="H42" s="41">
        <f t="shared" si="1"/>
        <v>62.35227224473757</v>
      </c>
      <c r="I42" s="42"/>
      <c r="J42" s="40">
        <v>17427.695100950506</v>
      </c>
      <c r="K42" s="41">
        <f t="shared" si="2"/>
        <v>37.647727755262423</v>
      </c>
      <c r="M42" s="8"/>
    </row>
    <row r="43" spans="1:13" x14ac:dyDescent="0.3">
      <c r="A43" s="39" t="s">
        <v>59</v>
      </c>
      <c r="B43" s="39" t="s">
        <v>22</v>
      </c>
      <c r="C43" s="24" t="s">
        <v>78</v>
      </c>
      <c r="D43" s="24" t="s">
        <v>202</v>
      </c>
      <c r="E43" s="40">
        <f t="shared" si="0"/>
        <v>119014.21687436597</v>
      </c>
      <c r="F43" s="40"/>
      <c r="G43" s="40">
        <v>85687.160697799642</v>
      </c>
      <c r="H43" s="41">
        <f t="shared" si="1"/>
        <v>71.997415895491628</v>
      </c>
      <c r="I43" s="42"/>
      <c r="J43" s="40">
        <v>33327.05617656633</v>
      </c>
      <c r="K43" s="41">
        <f t="shared" si="2"/>
        <v>28.002584104508376</v>
      </c>
      <c r="M43" s="8"/>
    </row>
    <row r="44" spans="1:13" x14ac:dyDescent="0.3">
      <c r="A44" s="39" t="s">
        <v>59</v>
      </c>
      <c r="B44" s="39" t="s">
        <v>22</v>
      </c>
      <c r="C44" s="24" t="s">
        <v>79</v>
      </c>
      <c r="D44" s="24" t="s">
        <v>202</v>
      </c>
      <c r="E44" s="40">
        <f t="shared" si="0"/>
        <v>102110.71205663249</v>
      </c>
      <c r="F44" s="40"/>
      <c r="G44" s="40">
        <v>94466.276400100425</v>
      </c>
      <c r="H44" s="41">
        <f t="shared" si="1"/>
        <v>92.513581090011087</v>
      </c>
      <c r="I44" s="42"/>
      <c r="J44" s="40">
        <v>7644.4356565320622</v>
      </c>
      <c r="K44" s="41">
        <f t="shared" si="2"/>
        <v>7.4864189099889122</v>
      </c>
      <c r="M44" s="8"/>
    </row>
    <row r="45" spans="1:13" x14ac:dyDescent="0.3">
      <c r="A45" s="39" t="s">
        <v>59</v>
      </c>
      <c r="B45" s="39" t="s">
        <v>22</v>
      </c>
      <c r="C45" s="24" t="s">
        <v>80</v>
      </c>
      <c r="D45" s="24" t="s">
        <v>202</v>
      </c>
      <c r="E45" s="40">
        <f t="shared" si="0"/>
        <v>107207.49591518089</v>
      </c>
      <c r="F45" s="40"/>
      <c r="G45" s="40">
        <v>105085.56520376896</v>
      </c>
      <c r="H45" s="41">
        <f t="shared" si="1"/>
        <v>98.020725422883928</v>
      </c>
      <c r="I45" s="42"/>
      <c r="J45" s="40">
        <v>2121.9307114119233</v>
      </c>
      <c r="K45" s="41">
        <f t="shared" si="2"/>
        <v>1.9792745771160687</v>
      </c>
      <c r="M45" s="8"/>
    </row>
    <row r="46" spans="1:13" x14ac:dyDescent="0.3">
      <c r="A46" s="39" t="s">
        <v>59</v>
      </c>
      <c r="B46" s="39" t="s">
        <v>22</v>
      </c>
      <c r="C46" s="24" t="s">
        <v>81</v>
      </c>
      <c r="D46" s="24" t="s">
        <v>202</v>
      </c>
      <c r="E46" s="40">
        <f t="shared" si="0"/>
        <v>106244.96988658309</v>
      </c>
      <c r="F46" s="40"/>
      <c r="G46" s="40">
        <v>104152.21793015355</v>
      </c>
      <c r="H46" s="41">
        <f t="shared" si="1"/>
        <v>98.030257847817595</v>
      </c>
      <c r="I46" s="42"/>
      <c r="J46" s="40">
        <v>2092.7519564295321</v>
      </c>
      <c r="K46" s="41">
        <f t="shared" si="2"/>
        <v>1.9697421521824072</v>
      </c>
      <c r="M46" s="8"/>
    </row>
    <row r="47" spans="1:13" x14ac:dyDescent="0.3">
      <c r="A47" s="39" t="s">
        <v>59</v>
      </c>
      <c r="B47" s="39" t="s">
        <v>22</v>
      </c>
      <c r="C47" s="24" t="s">
        <v>82</v>
      </c>
      <c r="D47" s="24" t="s">
        <v>202</v>
      </c>
      <c r="E47" s="40">
        <f t="shared" si="0"/>
        <v>243958.83943324574</v>
      </c>
      <c r="F47" s="40"/>
      <c r="G47" s="40">
        <v>228145.45724172457</v>
      </c>
      <c r="H47" s="41">
        <f t="shared" si="1"/>
        <v>93.518012207199334</v>
      </c>
      <c r="I47" s="42"/>
      <c r="J47" s="40">
        <v>15813.382191521185</v>
      </c>
      <c r="K47" s="41">
        <f t="shared" si="2"/>
        <v>6.4819877928006742</v>
      </c>
      <c r="M47" s="8"/>
    </row>
    <row r="48" spans="1:13" x14ac:dyDescent="0.3">
      <c r="A48" s="39" t="s">
        <v>59</v>
      </c>
      <c r="B48" s="39" t="s">
        <v>22</v>
      </c>
      <c r="C48" s="24" t="s">
        <v>83</v>
      </c>
      <c r="D48" s="24" t="s">
        <v>202</v>
      </c>
      <c r="E48" s="40">
        <f t="shared" si="0"/>
        <v>67510.561913899961</v>
      </c>
      <c r="F48" s="40"/>
      <c r="G48" s="40">
        <v>57491.663738762494</v>
      </c>
      <c r="H48" s="41">
        <f t="shared" si="1"/>
        <v>85.159510021683516</v>
      </c>
      <c r="I48" s="42"/>
      <c r="J48" s="40">
        <v>10018.898175137467</v>
      </c>
      <c r="K48" s="41">
        <f t="shared" si="2"/>
        <v>14.840489978316482</v>
      </c>
      <c r="M48" s="8"/>
    </row>
    <row r="49" spans="1:13" x14ac:dyDescent="0.3">
      <c r="A49" s="39" t="s">
        <v>59</v>
      </c>
      <c r="B49" s="39" t="s">
        <v>22</v>
      </c>
      <c r="C49" s="24" t="s">
        <v>84</v>
      </c>
      <c r="D49" s="24" t="s">
        <v>202</v>
      </c>
      <c r="E49" s="40">
        <f t="shared" si="0"/>
        <v>45292.955808897947</v>
      </c>
      <c r="F49" s="40"/>
      <c r="G49" s="40">
        <v>44647.876074606131</v>
      </c>
      <c r="H49" s="41">
        <f t="shared" si="1"/>
        <v>98.575761456122308</v>
      </c>
      <c r="I49" s="42"/>
      <c r="J49" s="40">
        <v>645.07973429181459</v>
      </c>
      <c r="K49" s="41">
        <f t="shared" si="2"/>
        <v>1.4242385438776919</v>
      </c>
      <c r="M49" s="8"/>
    </row>
    <row r="50" spans="1:13" x14ac:dyDescent="0.3">
      <c r="A50" s="39" t="s">
        <v>59</v>
      </c>
      <c r="B50" s="39" t="s">
        <v>22</v>
      </c>
      <c r="C50" s="24" t="s">
        <v>85</v>
      </c>
      <c r="D50" s="24" t="s">
        <v>202</v>
      </c>
      <c r="E50" s="40">
        <f t="shared" si="0"/>
        <v>46509.766927807039</v>
      </c>
      <c r="F50" s="40"/>
      <c r="G50" s="40">
        <v>44780.170480797598</v>
      </c>
      <c r="H50" s="41">
        <f t="shared" si="1"/>
        <v>96.281218846583045</v>
      </c>
      <c r="I50" s="42"/>
      <c r="J50" s="40">
        <v>1729.596447009443</v>
      </c>
      <c r="K50" s="41">
        <f t="shared" si="2"/>
        <v>3.7187811534169612</v>
      </c>
      <c r="M50" s="8"/>
    </row>
    <row r="51" spans="1:13" x14ac:dyDescent="0.3">
      <c r="A51" s="39" t="s">
        <v>59</v>
      </c>
      <c r="B51" s="39" t="s">
        <v>23</v>
      </c>
      <c r="C51" s="24" t="s">
        <v>86</v>
      </c>
      <c r="D51" s="24" t="s">
        <v>202</v>
      </c>
      <c r="E51" s="40">
        <f t="shared" si="0"/>
        <v>41924.012774065013</v>
      </c>
      <c r="F51" s="40"/>
      <c r="G51" s="40">
        <v>23568.244768448792</v>
      </c>
      <c r="H51" s="41">
        <f t="shared" si="1"/>
        <v>56.216576632255375</v>
      </c>
      <c r="I51" s="42"/>
      <c r="J51" s="40">
        <v>18355.768005616221</v>
      </c>
      <c r="K51" s="41">
        <f t="shared" si="2"/>
        <v>43.783423367744625</v>
      </c>
      <c r="M51" s="8"/>
    </row>
    <row r="52" spans="1:13" x14ac:dyDescent="0.3">
      <c r="A52" s="39" t="s">
        <v>59</v>
      </c>
      <c r="B52" s="39" t="s">
        <v>23</v>
      </c>
      <c r="C52" s="24" t="s">
        <v>87</v>
      </c>
      <c r="D52" s="24" t="s">
        <v>202</v>
      </c>
      <c r="E52" s="40">
        <f t="shared" si="0"/>
        <v>117419.72713327128</v>
      </c>
      <c r="F52" s="40"/>
      <c r="G52" s="40">
        <v>64476.813542914169</v>
      </c>
      <c r="H52" s="41">
        <f t="shared" si="1"/>
        <v>54.91139786905913</v>
      </c>
      <c r="I52" s="42"/>
      <c r="J52" s="40">
        <v>52942.913590357122</v>
      </c>
      <c r="K52" s="41">
        <f t="shared" si="2"/>
        <v>45.088602130940878</v>
      </c>
      <c r="M52" s="8"/>
    </row>
    <row r="53" spans="1:13" x14ac:dyDescent="0.3">
      <c r="A53" s="39" t="s">
        <v>59</v>
      </c>
      <c r="B53" s="39" t="s">
        <v>23</v>
      </c>
      <c r="C53" s="24" t="s">
        <v>88</v>
      </c>
      <c r="D53" s="24" t="s">
        <v>202</v>
      </c>
      <c r="E53" s="40">
        <f t="shared" si="0"/>
        <v>79860.247294118191</v>
      </c>
      <c r="F53" s="40"/>
      <c r="G53" s="40">
        <v>25286.074221693583</v>
      </c>
      <c r="H53" s="41">
        <f t="shared" si="1"/>
        <v>31.662904985214009</v>
      </c>
      <c r="I53" s="42"/>
      <c r="J53" s="40">
        <v>54574.173072424608</v>
      </c>
      <c r="K53" s="41">
        <f t="shared" si="2"/>
        <v>68.337095014786001</v>
      </c>
      <c r="M53" s="8"/>
    </row>
    <row r="54" spans="1:13" x14ac:dyDescent="0.3">
      <c r="A54" s="39" t="s">
        <v>59</v>
      </c>
      <c r="B54" s="39" t="s">
        <v>23</v>
      </c>
      <c r="C54" s="24" t="s">
        <v>89</v>
      </c>
      <c r="D54" s="24" t="s">
        <v>202</v>
      </c>
      <c r="E54" s="40">
        <f t="shared" si="0"/>
        <v>84966.108277794439</v>
      </c>
      <c r="F54" s="40"/>
      <c r="G54" s="40">
        <v>6416.6775924908961</v>
      </c>
      <c r="H54" s="41">
        <f t="shared" si="1"/>
        <v>7.5520436589984072</v>
      </c>
      <c r="I54" s="42"/>
      <c r="J54" s="40">
        <v>78549.430685303538</v>
      </c>
      <c r="K54" s="41">
        <f t="shared" si="2"/>
        <v>92.447956341001586</v>
      </c>
      <c r="M54" s="8"/>
    </row>
    <row r="55" spans="1:13" x14ac:dyDescent="0.3">
      <c r="A55" s="39" t="s">
        <v>59</v>
      </c>
      <c r="B55" s="39" t="s">
        <v>23</v>
      </c>
      <c r="C55" s="24" t="s">
        <v>90</v>
      </c>
      <c r="D55" s="24" t="s">
        <v>202</v>
      </c>
      <c r="E55" s="40">
        <f t="shared" si="0"/>
        <v>49898.373682961697</v>
      </c>
      <c r="F55" s="40"/>
      <c r="G55" s="40">
        <v>33772.778762148926</v>
      </c>
      <c r="H55" s="41">
        <f t="shared" si="1"/>
        <v>67.683125259212574</v>
      </c>
      <c r="I55" s="42"/>
      <c r="J55" s="40">
        <v>16125.594920812773</v>
      </c>
      <c r="K55" s="41">
        <f t="shared" si="2"/>
        <v>32.316874740787433</v>
      </c>
      <c r="M55" s="8"/>
    </row>
    <row r="56" spans="1:13" x14ac:dyDescent="0.3">
      <c r="A56" s="39" t="s">
        <v>59</v>
      </c>
      <c r="B56" s="39" t="s">
        <v>23</v>
      </c>
      <c r="C56" s="24" t="s">
        <v>91</v>
      </c>
      <c r="D56" s="24" t="s">
        <v>202</v>
      </c>
      <c r="E56" s="40">
        <f t="shared" si="0"/>
        <v>58189.293004227686</v>
      </c>
      <c r="F56" s="40"/>
      <c r="G56" s="40">
        <v>40965.24590399384</v>
      </c>
      <c r="H56" s="41">
        <f t="shared" si="1"/>
        <v>70.399971865988391</v>
      </c>
      <c r="I56" s="42"/>
      <c r="J56" s="40">
        <v>17224.047100233845</v>
      </c>
      <c r="K56" s="41">
        <f t="shared" si="2"/>
        <v>29.600028134011612</v>
      </c>
      <c r="M56" s="8"/>
    </row>
    <row r="57" spans="1:13" x14ac:dyDescent="0.3">
      <c r="A57" s="39" t="s">
        <v>59</v>
      </c>
      <c r="B57" s="39" t="s">
        <v>23</v>
      </c>
      <c r="C57" s="24" t="s">
        <v>92</v>
      </c>
      <c r="D57" s="24" t="s">
        <v>202</v>
      </c>
      <c r="E57" s="40">
        <f t="shared" si="0"/>
        <v>69053.634663083649</v>
      </c>
      <c r="F57" s="40"/>
      <c r="G57" s="40">
        <v>41239.122070514401</v>
      </c>
      <c r="H57" s="41">
        <f t="shared" si="1"/>
        <v>59.720422062824454</v>
      </c>
      <c r="I57" s="42"/>
      <c r="J57" s="40">
        <v>27814.512592569241</v>
      </c>
      <c r="K57" s="41">
        <f t="shared" si="2"/>
        <v>40.279577937175539</v>
      </c>
      <c r="M57" s="8"/>
    </row>
    <row r="58" spans="1:13" x14ac:dyDescent="0.3">
      <c r="A58" s="39" t="s">
        <v>59</v>
      </c>
      <c r="B58" s="39" t="s">
        <v>23</v>
      </c>
      <c r="C58" s="24" t="s">
        <v>93</v>
      </c>
      <c r="D58" s="24" t="s">
        <v>202</v>
      </c>
      <c r="E58" s="40">
        <f t="shared" si="0"/>
        <v>48793.68333333332</v>
      </c>
      <c r="F58" s="40"/>
      <c r="G58" s="40">
        <v>40406.566666666658</v>
      </c>
      <c r="H58" s="41">
        <f t="shared" si="1"/>
        <v>82.811060584686345</v>
      </c>
      <c r="I58" s="42"/>
      <c r="J58" s="40">
        <v>8387.116666666665</v>
      </c>
      <c r="K58" s="41">
        <f t="shared" si="2"/>
        <v>17.188939415313666</v>
      </c>
      <c r="M58" s="8"/>
    </row>
    <row r="59" spans="1:13" x14ac:dyDescent="0.3">
      <c r="A59" s="39" t="s">
        <v>59</v>
      </c>
      <c r="B59" s="39" t="s">
        <v>23</v>
      </c>
      <c r="C59" s="24" t="s">
        <v>94</v>
      </c>
      <c r="D59" s="24" t="s">
        <v>202</v>
      </c>
      <c r="E59" s="40">
        <f t="shared" si="0"/>
        <v>60733.86736320077</v>
      </c>
      <c r="F59" s="40"/>
      <c r="G59" s="40">
        <v>26565.804044054734</v>
      </c>
      <c r="H59" s="41">
        <f t="shared" si="1"/>
        <v>43.741334443904037</v>
      </c>
      <c r="I59" s="42"/>
      <c r="J59" s="40">
        <v>34168.063319146037</v>
      </c>
      <c r="K59" s="41">
        <f t="shared" si="2"/>
        <v>56.258665556095956</v>
      </c>
      <c r="M59" s="8"/>
    </row>
    <row r="60" spans="1:13" x14ac:dyDescent="0.3">
      <c r="A60" s="39" t="s">
        <v>24</v>
      </c>
      <c r="B60" s="39" t="s">
        <v>24</v>
      </c>
      <c r="C60" s="24" t="s">
        <v>95</v>
      </c>
      <c r="D60" s="24" t="s">
        <v>203</v>
      </c>
      <c r="E60" s="40">
        <f t="shared" si="0"/>
        <v>717671.63791643851</v>
      </c>
      <c r="F60" s="40"/>
      <c r="G60" s="40">
        <v>717042.55174104252</v>
      </c>
      <c r="H60" s="41">
        <f t="shared" si="1"/>
        <v>99.912343453167196</v>
      </c>
      <c r="I60" s="42"/>
      <c r="J60" s="40">
        <v>629.08617539593615</v>
      </c>
      <c r="K60" s="41">
        <f t="shared" si="2"/>
        <v>8.7656546832798651E-2</v>
      </c>
      <c r="M60" s="8"/>
    </row>
    <row r="61" spans="1:13" x14ac:dyDescent="0.3">
      <c r="A61" s="39" t="s">
        <v>24</v>
      </c>
      <c r="B61" s="39" t="s">
        <v>24</v>
      </c>
      <c r="C61" s="24" t="s">
        <v>96</v>
      </c>
      <c r="D61" s="24" t="s">
        <v>203</v>
      </c>
      <c r="E61" s="40">
        <f t="shared" si="0"/>
        <v>69385.876879034709</v>
      </c>
      <c r="F61" s="40"/>
      <c r="G61" s="40">
        <v>69203.140856989558</v>
      </c>
      <c r="H61" s="41">
        <f t="shared" si="1"/>
        <v>99.736638015883656</v>
      </c>
      <c r="I61" s="42"/>
      <c r="J61" s="40">
        <v>182.73602204514904</v>
      </c>
      <c r="K61" s="41">
        <f t="shared" si="2"/>
        <v>0.26336198411634348</v>
      </c>
      <c r="M61" s="8"/>
    </row>
    <row r="62" spans="1:13" x14ac:dyDescent="0.3">
      <c r="A62" s="39" t="s">
        <v>24</v>
      </c>
      <c r="B62" s="39" t="s">
        <v>24</v>
      </c>
      <c r="C62" s="24" t="s">
        <v>97</v>
      </c>
      <c r="D62" s="24" t="s">
        <v>203</v>
      </c>
      <c r="E62" s="40">
        <f t="shared" si="0"/>
        <v>157291.37364728804</v>
      </c>
      <c r="F62" s="40"/>
      <c r="G62" s="40">
        <v>156144.45789389478</v>
      </c>
      <c r="H62" s="41">
        <f t="shared" si="1"/>
        <v>99.27083365934287</v>
      </c>
      <c r="I62" s="42"/>
      <c r="J62" s="40">
        <v>1146.9157533932498</v>
      </c>
      <c r="K62" s="41">
        <f t="shared" si="2"/>
        <v>0.72916634065712127</v>
      </c>
      <c r="M62" s="8"/>
    </row>
    <row r="63" spans="1:13" x14ac:dyDescent="0.3">
      <c r="A63" s="39" t="s">
        <v>24</v>
      </c>
      <c r="B63" s="39" t="s">
        <v>24</v>
      </c>
      <c r="C63" s="24" t="s">
        <v>98</v>
      </c>
      <c r="D63" s="24" t="s">
        <v>203</v>
      </c>
      <c r="E63" s="40">
        <f t="shared" si="0"/>
        <v>62483.689528592877</v>
      </c>
      <c r="F63" s="40"/>
      <c r="G63" s="40">
        <v>62206.31819938113</v>
      </c>
      <c r="H63" s="41">
        <f t="shared" si="1"/>
        <v>99.556090027166505</v>
      </c>
      <c r="I63" s="42"/>
      <c r="J63" s="40">
        <v>277.37132921174646</v>
      </c>
      <c r="K63" s="41">
        <f t="shared" si="2"/>
        <v>0.44390997283350209</v>
      </c>
      <c r="M63" s="8"/>
    </row>
    <row r="64" spans="1:13" x14ac:dyDescent="0.3">
      <c r="A64" s="39" t="s">
        <v>24</v>
      </c>
      <c r="B64" s="39" t="s">
        <v>24</v>
      </c>
      <c r="C64" s="24" t="s">
        <v>99</v>
      </c>
      <c r="D64" s="24" t="s">
        <v>203</v>
      </c>
      <c r="E64" s="40">
        <f t="shared" si="0"/>
        <v>490107.9839178152</v>
      </c>
      <c r="F64" s="40"/>
      <c r="G64" s="40">
        <v>489230.37634668662</v>
      </c>
      <c r="H64" s="41">
        <f t="shared" si="1"/>
        <v>99.820935875373181</v>
      </c>
      <c r="I64" s="42"/>
      <c r="J64" s="40">
        <v>877.6075711286029</v>
      </c>
      <c r="K64" s="41">
        <f t="shared" si="2"/>
        <v>0.17906412462682231</v>
      </c>
      <c r="M64" s="8"/>
    </row>
    <row r="65" spans="1:13" x14ac:dyDescent="0.3">
      <c r="A65" s="39" t="s">
        <v>24</v>
      </c>
      <c r="B65" s="39" t="s">
        <v>24</v>
      </c>
      <c r="C65" s="24" t="s">
        <v>100</v>
      </c>
      <c r="D65" s="24" t="s">
        <v>203</v>
      </c>
      <c r="E65" s="40">
        <f t="shared" si="0"/>
        <v>677135.43005952192</v>
      </c>
      <c r="F65" s="40"/>
      <c r="G65" s="40">
        <v>669128.04785906104</v>
      </c>
      <c r="H65" s="41">
        <f t="shared" si="1"/>
        <v>98.817462232074163</v>
      </c>
      <c r="I65" s="42"/>
      <c r="J65" s="40">
        <v>8007.3822004608264</v>
      </c>
      <c r="K65" s="41">
        <f t="shared" si="2"/>
        <v>1.182537767925828</v>
      </c>
      <c r="M65" s="8"/>
    </row>
    <row r="66" spans="1:13" x14ac:dyDescent="0.3">
      <c r="A66" s="39" t="s">
        <v>24</v>
      </c>
      <c r="B66" s="39" t="s">
        <v>24</v>
      </c>
      <c r="C66" s="24" t="s">
        <v>101</v>
      </c>
      <c r="D66" s="24" t="s">
        <v>203</v>
      </c>
      <c r="E66" s="40">
        <f t="shared" si="0"/>
        <v>144062.62235105163</v>
      </c>
      <c r="F66" s="40"/>
      <c r="G66" s="40">
        <v>143764.84258615956</v>
      </c>
      <c r="H66" s="41">
        <f t="shared" si="1"/>
        <v>99.793298386470823</v>
      </c>
      <c r="I66" s="42"/>
      <c r="J66" s="40">
        <v>297.77976489207185</v>
      </c>
      <c r="K66" s="41">
        <f t="shared" si="2"/>
        <v>0.20670161352917935</v>
      </c>
      <c r="M66" s="8"/>
    </row>
    <row r="67" spans="1:13" x14ac:dyDescent="0.3">
      <c r="A67" s="39" t="s">
        <v>24</v>
      </c>
      <c r="B67" s="39" t="s">
        <v>24</v>
      </c>
      <c r="C67" s="24" t="s">
        <v>102</v>
      </c>
      <c r="D67" s="24" t="s">
        <v>203</v>
      </c>
      <c r="E67" s="40">
        <f t="shared" si="0"/>
        <v>79916.856519132431</v>
      </c>
      <c r="F67" s="40"/>
      <c r="G67" s="40">
        <v>79846.083883265048</v>
      </c>
      <c r="H67" s="41">
        <f t="shared" si="1"/>
        <v>99.911442167585207</v>
      </c>
      <c r="I67" s="42"/>
      <c r="J67" s="40">
        <v>70.772635867375399</v>
      </c>
      <c r="K67" s="41">
        <f t="shared" si="2"/>
        <v>8.8557832414782392E-2</v>
      </c>
      <c r="M67" s="8"/>
    </row>
    <row r="68" spans="1:13" x14ac:dyDescent="0.3">
      <c r="A68" s="39" t="s">
        <v>24</v>
      </c>
      <c r="B68" s="39" t="s">
        <v>24</v>
      </c>
      <c r="C68" s="24" t="s">
        <v>103</v>
      </c>
      <c r="D68" s="24" t="s">
        <v>203</v>
      </c>
      <c r="E68" s="40">
        <f t="shared" si="0"/>
        <v>16939.354132714827</v>
      </c>
      <c r="F68" s="40"/>
      <c r="G68" s="40">
        <v>16924.826384745087</v>
      </c>
      <c r="H68" s="41">
        <f t="shared" si="1"/>
        <v>99.914236706689536</v>
      </c>
      <c r="I68" s="42"/>
      <c r="J68" s="40">
        <v>14.527747969738044</v>
      </c>
      <c r="K68" s="41">
        <f t="shared" si="2"/>
        <v>8.5763293310461772E-2</v>
      </c>
      <c r="M68" s="8"/>
    </row>
    <row r="69" spans="1:13" x14ac:dyDescent="0.3">
      <c r="A69" s="39" t="s">
        <v>46</v>
      </c>
      <c r="B69" s="39" t="s">
        <v>25</v>
      </c>
      <c r="C69" s="24" t="s">
        <v>104</v>
      </c>
      <c r="D69" s="24" t="s">
        <v>202</v>
      </c>
      <c r="E69" s="40">
        <f t="shared" si="0"/>
        <v>25176.155040962396</v>
      </c>
      <c r="F69" s="40"/>
      <c r="G69" s="40">
        <v>21008.001972934195</v>
      </c>
      <c r="H69" s="41">
        <f t="shared" si="1"/>
        <v>83.444044329857022</v>
      </c>
      <c r="I69" s="42"/>
      <c r="J69" s="40">
        <v>4168.1530680282003</v>
      </c>
      <c r="K69" s="41">
        <f t="shared" si="2"/>
        <v>16.555955670142975</v>
      </c>
      <c r="M69" s="8"/>
    </row>
    <row r="70" spans="1:13" x14ac:dyDescent="0.3">
      <c r="A70" s="39" t="s">
        <v>46</v>
      </c>
      <c r="B70" s="39" t="s">
        <v>25</v>
      </c>
      <c r="C70" s="24" t="s">
        <v>105</v>
      </c>
      <c r="D70" s="24" t="s">
        <v>202</v>
      </c>
      <c r="E70" s="40">
        <f t="shared" ref="E70:E133" si="3">SUM(G70,J70)</f>
        <v>53232.510669230905</v>
      </c>
      <c r="F70" s="40"/>
      <c r="G70" s="40">
        <v>44420.585232248661</v>
      </c>
      <c r="H70" s="41">
        <f t="shared" ref="H70:H133" si="4">G70/E70*100</f>
        <v>83.446346365782716</v>
      </c>
      <c r="I70" s="42"/>
      <c r="J70" s="40">
        <v>8811.9254369822447</v>
      </c>
      <c r="K70" s="41">
        <f t="shared" ref="K70:K133" si="5">J70/E70*100</f>
        <v>16.553653634217284</v>
      </c>
      <c r="M70" s="8"/>
    </row>
    <row r="71" spans="1:13" x14ac:dyDescent="0.3">
      <c r="A71" s="39" t="s">
        <v>46</v>
      </c>
      <c r="B71" s="39" t="s">
        <v>25</v>
      </c>
      <c r="C71" s="24" t="s">
        <v>106</v>
      </c>
      <c r="D71" s="24" t="s">
        <v>202</v>
      </c>
      <c r="E71" s="40">
        <f t="shared" si="3"/>
        <v>83590.183833996838</v>
      </c>
      <c r="F71" s="40"/>
      <c r="G71" s="40">
        <v>40555.417261817602</v>
      </c>
      <c r="H71" s="41">
        <f t="shared" si="4"/>
        <v>48.516961444129961</v>
      </c>
      <c r="I71" s="42"/>
      <c r="J71" s="40">
        <v>43034.766572179236</v>
      </c>
      <c r="K71" s="41">
        <f t="shared" si="5"/>
        <v>51.483038555870039</v>
      </c>
      <c r="M71" s="8"/>
    </row>
    <row r="72" spans="1:13" x14ac:dyDescent="0.3">
      <c r="A72" s="39" t="s">
        <v>46</v>
      </c>
      <c r="B72" s="39" t="s">
        <v>25</v>
      </c>
      <c r="C72" s="24" t="s">
        <v>107</v>
      </c>
      <c r="D72" s="24" t="s">
        <v>202</v>
      </c>
      <c r="E72" s="40">
        <f t="shared" si="3"/>
        <v>35293.373137032715</v>
      </c>
      <c r="F72" s="40"/>
      <c r="G72" s="40">
        <v>24870.186618817301</v>
      </c>
      <c r="H72" s="41">
        <f t="shared" si="4"/>
        <v>70.467015216296943</v>
      </c>
      <c r="I72" s="42"/>
      <c r="J72" s="40">
        <v>10423.186518215418</v>
      </c>
      <c r="K72" s="41">
        <f t="shared" si="5"/>
        <v>29.532984783703071</v>
      </c>
      <c r="M72" s="8"/>
    </row>
    <row r="73" spans="1:13" x14ac:dyDescent="0.3">
      <c r="A73" s="39" t="s">
        <v>46</v>
      </c>
      <c r="B73" s="39" t="s">
        <v>25</v>
      </c>
      <c r="C73" s="24" t="s">
        <v>108</v>
      </c>
      <c r="D73" s="24" t="s">
        <v>202</v>
      </c>
      <c r="E73" s="40">
        <f t="shared" si="3"/>
        <v>41106.875298592844</v>
      </c>
      <c r="F73" s="40"/>
      <c r="G73" s="40">
        <v>39074.615049253276</v>
      </c>
      <c r="H73" s="41">
        <f t="shared" si="4"/>
        <v>95.056154877796956</v>
      </c>
      <c r="I73" s="42"/>
      <c r="J73" s="40">
        <v>2032.260249339565</v>
      </c>
      <c r="K73" s="41">
        <f t="shared" si="5"/>
        <v>4.9438451222030313</v>
      </c>
      <c r="M73" s="8"/>
    </row>
    <row r="74" spans="1:13" x14ac:dyDescent="0.3">
      <c r="A74" s="39" t="s">
        <v>46</v>
      </c>
      <c r="B74" s="39" t="s">
        <v>25</v>
      </c>
      <c r="C74" s="24" t="s">
        <v>109</v>
      </c>
      <c r="D74" s="24" t="s">
        <v>202</v>
      </c>
      <c r="E74" s="40">
        <f t="shared" si="3"/>
        <v>67534.11931942917</v>
      </c>
      <c r="F74" s="40"/>
      <c r="G74" s="40">
        <v>62888.35757620533</v>
      </c>
      <c r="H74" s="41">
        <f t="shared" si="4"/>
        <v>93.1208672149112</v>
      </c>
      <c r="I74" s="42"/>
      <c r="J74" s="40">
        <v>4645.7617432238421</v>
      </c>
      <c r="K74" s="41">
        <f t="shared" si="5"/>
        <v>6.8791327850888013</v>
      </c>
      <c r="M74" s="8"/>
    </row>
    <row r="75" spans="1:13" x14ac:dyDescent="0.3">
      <c r="A75" s="39" t="s">
        <v>37</v>
      </c>
      <c r="B75" s="39" t="s">
        <v>26</v>
      </c>
      <c r="C75" s="24" t="s">
        <v>110</v>
      </c>
      <c r="D75" s="24" t="s">
        <v>203</v>
      </c>
      <c r="E75" s="40">
        <f t="shared" si="3"/>
        <v>143679.0092494211</v>
      </c>
      <c r="F75" s="40"/>
      <c r="G75" s="40">
        <v>139905.936931023</v>
      </c>
      <c r="H75" s="41">
        <f t="shared" si="4"/>
        <v>97.373957171539089</v>
      </c>
      <c r="I75" s="42"/>
      <c r="J75" s="40">
        <v>3773.0723183981167</v>
      </c>
      <c r="K75" s="41">
        <f t="shared" si="5"/>
        <v>2.6260428284609145</v>
      </c>
      <c r="M75" s="8"/>
    </row>
    <row r="76" spans="1:13" x14ac:dyDescent="0.3">
      <c r="A76" s="39" t="s">
        <v>37</v>
      </c>
      <c r="B76" s="39" t="s">
        <v>26</v>
      </c>
      <c r="C76" s="24" t="s">
        <v>111</v>
      </c>
      <c r="D76" s="24" t="s">
        <v>203</v>
      </c>
      <c r="E76" s="40">
        <f t="shared" si="3"/>
        <v>113345.75912854997</v>
      </c>
      <c r="F76" s="40"/>
      <c r="G76" s="40">
        <v>112538.36337434278</v>
      </c>
      <c r="H76" s="41">
        <f t="shared" si="4"/>
        <v>99.287670080985137</v>
      </c>
      <c r="I76" s="42"/>
      <c r="J76" s="40">
        <v>807.39575420719416</v>
      </c>
      <c r="K76" s="41">
        <f t="shared" si="5"/>
        <v>0.71232991901487397</v>
      </c>
      <c r="M76" s="8"/>
    </row>
    <row r="77" spans="1:13" x14ac:dyDescent="0.3">
      <c r="A77" s="39" t="s">
        <v>37</v>
      </c>
      <c r="B77" s="39" t="s">
        <v>26</v>
      </c>
      <c r="C77" s="24" t="s">
        <v>112</v>
      </c>
      <c r="D77" s="24" t="s">
        <v>203</v>
      </c>
      <c r="E77" s="40">
        <f t="shared" si="3"/>
        <v>63076.13406039057</v>
      </c>
      <c r="F77" s="40"/>
      <c r="G77" s="40">
        <v>62422.973008996611</v>
      </c>
      <c r="H77" s="41">
        <f t="shared" si="4"/>
        <v>98.964487819166905</v>
      </c>
      <c r="I77" s="42"/>
      <c r="J77" s="40">
        <v>653.16105139395734</v>
      </c>
      <c r="K77" s="41">
        <f t="shared" si="5"/>
        <v>1.0355121808330954</v>
      </c>
      <c r="M77" s="8"/>
    </row>
    <row r="78" spans="1:13" x14ac:dyDescent="0.3">
      <c r="A78" s="39" t="s">
        <v>37</v>
      </c>
      <c r="B78" s="39" t="s">
        <v>26</v>
      </c>
      <c r="C78" s="24" t="s">
        <v>113</v>
      </c>
      <c r="D78" s="24" t="s">
        <v>203</v>
      </c>
      <c r="E78" s="40">
        <f t="shared" si="3"/>
        <v>50443.721364207726</v>
      </c>
      <c r="F78" s="40"/>
      <c r="G78" s="40">
        <v>50186.146671780116</v>
      </c>
      <c r="H78" s="41">
        <f t="shared" si="4"/>
        <v>99.489382056950362</v>
      </c>
      <c r="I78" s="42"/>
      <c r="J78" s="40">
        <v>257.57469242760936</v>
      </c>
      <c r="K78" s="41">
        <f t="shared" si="5"/>
        <v>0.51061794304964014</v>
      </c>
      <c r="M78" s="8"/>
    </row>
    <row r="79" spans="1:13" x14ac:dyDescent="0.3">
      <c r="A79" s="39" t="s">
        <v>37</v>
      </c>
      <c r="B79" s="39" t="s">
        <v>26</v>
      </c>
      <c r="C79" s="24" t="s">
        <v>114</v>
      </c>
      <c r="D79" s="24" t="s">
        <v>203</v>
      </c>
      <c r="E79" s="40">
        <f t="shared" si="3"/>
        <v>91442.028757199354</v>
      </c>
      <c r="F79" s="40"/>
      <c r="G79" s="40">
        <v>90424.197566001196</v>
      </c>
      <c r="H79" s="41">
        <f t="shared" si="4"/>
        <v>98.886910969680315</v>
      </c>
      <c r="I79" s="42"/>
      <c r="J79" s="40">
        <v>1017.8311911981571</v>
      </c>
      <c r="K79" s="41">
        <f t="shared" si="5"/>
        <v>1.1130890303196841</v>
      </c>
      <c r="M79" s="8"/>
    </row>
    <row r="80" spans="1:13" x14ac:dyDescent="0.3">
      <c r="A80" s="39" t="s">
        <v>37</v>
      </c>
      <c r="B80" s="39" t="s">
        <v>26</v>
      </c>
      <c r="C80" s="24" t="s">
        <v>115</v>
      </c>
      <c r="D80" s="24" t="s">
        <v>203</v>
      </c>
      <c r="E80" s="40">
        <f t="shared" si="3"/>
        <v>89278.868191937028</v>
      </c>
      <c r="F80" s="40"/>
      <c r="G80" s="40">
        <v>89085.277307095355</v>
      </c>
      <c r="H80" s="41">
        <f t="shared" si="4"/>
        <v>99.783161582620565</v>
      </c>
      <c r="I80" s="42"/>
      <c r="J80" s="40">
        <v>193.59088484167944</v>
      </c>
      <c r="K80" s="41">
        <f t="shared" si="5"/>
        <v>0.21683841737944776</v>
      </c>
      <c r="M80" s="8"/>
    </row>
    <row r="81" spans="1:13" x14ac:dyDescent="0.3">
      <c r="A81" s="39" t="s">
        <v>37</v>
      </c>
      <c r="B81" s="39" t="s">
        <v>26</v>
      </c>
      <c r="C81" s="24" t="s">
        <v>116</v>
      </c>
      <c r="D81" s="24" t="s">
        <v>203</v>
      </c>
      <c r="E81" s="40">
        <f t="shared" si="3"/>
        <v>85574.352997693713</v>
      </c>
      <c r="F81" s="40"/>
      <c r="G81" s="40">
        <v>85005.610137113516</v>
      </c>
      <c r="H81" s="41">
        <f t="shared" si="4"/>
        <v>99.335381641044336</v>
      </c>
      <c r="I81" s="42"/>
      <c r="J81" s="40">
        <v>568.74286058020289</v>
      </c>
      <c r="K81" s="41">
        <f t="shared" si="5"/>
        <v>0.66461835895566856</v>
      </c>
      <c r="M81" s="8"/>
    </row>
    <row r="82" spans="1:13" x14ac:dyDescent="0.3">
      <c r="A82" s="39" t="s">
        <v>37</v>
      </c>
      <c r="B82" s="39" t="s">
        <v>26</v>
      </c>
      <c r="C82" s="24" t="s">
        <v>117</v>
      </c>
      <c r="D82" s="24" t="s">
        <v>203</v>
      </c>
      <c r="E82" s="40">
        <f t="shared" si="3"/>
        <v>66524.303383189486</v>
      </c>
      <c r="F82" s="40"/>
      <c r="G82" s="40">
        <v>66339.928074105759</v>
      </c>
      <c r="H82" s="41">
        <f t="shared" si="4"/>
        <v>99.722845186334837</v>
      </c>
      <c r="I82" s="42"/>
      <c r="J82" s="40">
        <v>184.3753090837331</v>
      </c>
      <c r="K82" s="41">
        <f t="shared" si="5"/>
        <v>0.27715481366517286</v>
      </c>
      <c r="M82" s="8"/>
    </row>
    <row r="83" spans="1:13" x14ac:dyDescent="0.3">
      <c r="A83" s="39" t="s">
        <v>37</v>
      </c>
      <c r="B83" s="39" t="s">
        <v>26</v>
      </c>
      <c r="C83" s="24" t="s">
        <v>118</v>
      </c>
      <c r="D83" s="24" t="s">
        <v>203</v>
      </c>
      <c r="E83" s="40">
        <f t="shared" si="3"/>
        <v>80224.356838586929</v>
      </c>
      <c r="F83" s="40"/>
      <c r="G83" s="40">
        <v>79800.556463639223</v>
      </c>
      <c r="H83" s="41">
        <f t="shared" si="4"/>
        <v>99.471731040735662</v>
      </c>
      <c r="I83" s="42"/>
      <c r="J83" s="40">
        <v>423.80037494771278</v>
      </c>
      <c r="K83" s="41">
        <f t="shared" si="5"/>
        <v>0.52826895926433903</v>
      </c>
      <c r="M83" s="8"/>
    </row>
    <row r="84" spans="1:13" ht="20.399999999999999" x14ac:dyDescent="0.3">
      <c r="A84" s="39" t="s">
        <v>119</v>
      </c>
      <c r="B84" s="39" t="s">
        <v>27</v>
      </c>
      <c r="C84" s="24" t="s">
        <v>120</v>
      </c>
      <c r="D84" s="24" t="s">
        <v>203</v>
      </c>
      <c r="E84" s="40">
        <f t="shared" si="3"/>
        <v>203237.18604797727</v>
      </c>
      <c r="F84" s="40"/>
      <c r="G84" s="40">
        <v>100275.36972157098</v>
      </c>
      <c r="H84" s="41">
        <f t="shared" si="4"/>
        <v>49.339085858972396</v>
      </c>
      <c r="I84" s="42"/>
      <c r="J84" s="40">
        <v>102961.81632640629</v>
      </c>
      <c r="K84" s="41">
        <f t="shared" si="5"/>
        <v>50.660914141027604</v>
      </c>
      <c r="M84" s="8"/>
    </row>
    <row r="85" spans="1:13" ht="20.399999999999999" x14ac:dyDescent="0.3">
      <c r="A85" s="39" t="s">
        <v>119</v>
      </c>
      <c r="B85" s="39" t="s">
        <v>27</v>
      </c>
      <c r="C85" s="24" t="s">
        <v>121</v>
      </c>
      <c r="D85" s="24" t="s">
        <v>203</v>
      </c>
      <c r="E85" s="40">
        <f t="shared" si="3"/>
        <v>56423.464584376779</v>
      </c>
      <c r="F85" s="40"/>
      <c r="G85" s="40">
        <v>43357.555570563025</v>
      </c>
      <c r="H85" s="41">
        <f t="shared" si="4"/>
        <v>76.84312881164054</v>
      </c>
      <c r="I85" s="42"/>
      <c r="J85" s="40">
        <v>13065.909013813756</v>
      </c>
      <c r="K85" s="41">
        <f t="shared" si="5"/>
        <v>23.156871188359471</v>
      </c>
      <c r="M85" s="8"/>
    </row>
    <row r="86" spans="1:13" ht="20.399999999999999" x14ac:dyDescent="0.3">
      <c r="A86" s="39" t="s">
        <v>119</v>
      </c>
      <c r="B86" s="39" t="s">
        <v>27</v>
      </c>
      <c r="C86" s="24" t="s">
        <v>122</v>
      </c>
      <c r="D86" s="24" t="s">
        <v>203</v>
      </c>
      <c r="E86" s="40">
        <f t="shared" si="3"/>
        <v>190917.27947285562</v>
      </c>
      <c r="F86" s="40"/>
      <c r="G86" s="40">
        <v>86548.554144231748</v>
      </c>
      <c r="H86" s="41">
        <f t="shared" si="4"/>
        <v>45.333012487503581</v>
      </c>
      <c r="I86" s="42"/>
      <c r="J86" s="40">
        <v>104368.72532862387</v>
      </c>
      <c r="K86" s="41">
        <f t="shared" si="5"/>
        <v>54.666987512496426</v>
      </c>
      <c r="M86" s="8"/>
    </row>
    <row r="87" spans="1:13" ht="20.399999999999999" x14ac:dyDescent="0.3">
      <c r="A87" s="39" t="s">
        <v>119</v>
      </c>
      <c r="B87" s="39" t="s">
        <v>27</v>
      </c>
      <c r="C87" s="24" t="s">
        <v>123</v>
      </c>
      <c r="D87" s="24" t="s">
        <v>202</v>
      </c>
      <c r="E87" s="40">
        <f t="shared" si="3"/>
        <v>102633.95310210093</v>
      </c>
      <c r="F87" s="40"/>
      <c r="G87" s="40">
        <v>58560.17293977888</v>
      </c>
      <c r="H87" s="41">
        <f t="shared" si="4"/>
        <v>57.057310149130501</v>
      </c>
      <c r="I87" s="42"/>
      <c r="J87" s="40">
        <v>44073.780162322044</v>
      </c>
      <c r="K87" s="41">
        <f t="shared" si="5"/>
        <v>42.942689850869485</v>
      </c>
      <c r="M87" s="8"/>
    </row>
    <row r="88" spans="1:13" ht="20.399999999999999" x14ac:dyDescent="0.3">
      <c r="A88" s="39" t="s">
        <v>119</v>
      </c>
      <c r="B88" s="39" t="s">
        <v>27</v>
      </c>
      <c r="C88" s="24" t="s">
        <v>124</v>
      </c>
      <c r="D88" s="24" t="s">
        <v>203</v>
      </c>
      <c r="E88" s="40">
        <f t="shared" si="3"/>
        <v>265385.70441682934</v>
      </c>
      <c r="F88" s="40"/>
      <c r="G88" s="40">
        <v>188963.53159020739</v>
      </c>
      <c r="H88" s="41">
        <f t="shared" si="4"/>
        <v>71.203357394643575</v>
      </c>
      <c r="I88" s="42"/>
      <c r="J88" s="40">
        <v>76422.172826621929</v>
      </c>
      <c r="K88" s="41">
        <f t="shared" si="5"/>
        <v>28.796642605356421</v>
      </c>
      <c r="M88" s="8"/>
    </row>
    <row r="89" spans="1:13" ht="20.399999999999999" x14ac:dyDescent="0.3">
      <c r="A89" s="39" t="s">
        <v>119</v>
      </c>
      <c r="B89" s="39" t="s">
        <v>27</v>
      </c>
      <c r="C89" s="24" t="s">
        <v>125</v>
      </c>
      <c r="D89" s="24" t="s">
        <v>202</v>
      </c>
      <c r="E89" s="40">
        <f t="shared" si="3"/>
        <v>99895.975544824381</v>
      </c>
      <c r="F89" s="40"/>
      <c r="G89" s="40">
        <v>69597.800857302776</v>
      </c>
      <c r="H89" s="41">
        <f t="shared" si="4"/>
        <v>69.67027498127139</v>
      </c>
      <c r="I89" s="42"/>
      <c r="J89" s="40">
        <v>30298.174687521612</v>
      </c>
      <c r="K89" s="41">
        <f t="shared" si="5"/>
        <v>30.32972501872861</v>
      </c>
      <c r="M89" s="8"/>
    </row>
    <row r="90" spans="1:13" ht="20.399999999999999" x14ac:dyDescent="0.3">
      <c r="A90" s="39" t="s">
        <v>119</v>
      </c>
      <c r="B90" s="39" t="s">
        <v>27</v>
      </c>
      <c r="C90" s="24" t="s">
        <v>126</v>
      </c>
      <c r="D90" s="24" t="s">
        <v>202</v>
      </c>
      <c r="E90" s="40">
        <f t="shared" si="3"/>
        <v>61861.781880696675</v>
      </c>
      <c r="F90" s="40"/>
      <c r="G90" s="40">
        <v>44381.169999860176</v>
      </c>
      <c r="H90" s="41">
        <f t="shared" si="4"/>
        <v>71.742469503143852</v>
      </c>
      <c r="I90" s="42"/>
      <c r="J90" s="40">
        <v>17480.611880836499</v>
      </c>
      <c r="K90" s="41">
        <f t="shared" si="5"/>
        <v>28.257530496856159</v>
      </c>
      <c r="M90" s="8"/>
    </row>
    <row r="91" spans="1:13" ht="20.399999999999999" x14ac:dyDescent="0.3">
      <c r="A91" s="39" t="s">
        <v>119</v>
      </c>
      <c r="B91" s="39" t="s">
        <v>27</v>
      </c>
      <c r="C91" s="24" t="s">
        <v>127</v>
      </c>
      <c r="D91" s="24" t="s">
        <v>203</v>
      </c>
      <c r="E91" s="40">
        <f t="shared" si="3"/>
        <v>194163.44423116266</v>
      </c>
      <c r="F91" s="40"/>
      <c r="G91" s="40">
        <v>39608.762072552308</v>
      </c>
      <c r="H91" s="41">
        <f t="shared" si="4"/>
        <v>20.39970099901803</v>
      </c>
      <c r="I91" s="42"/>
      <c r="J91" s="40">
        <v>154554.68215861035</v>
      </c>
      <c r="K91" s="41">
        <f t="shared" si="5"/>
        <v>79.600299000981963</v>
      </c>
      <c r="M91" s="8"/>
    </row>
    <row r="92" spans="1:13" ht="20.399999999999999" x14ac:dyDescent="0.3">
      <c r="A92" s="39" t="s">
        <v>119</v>
      </c>
      <c r="B92" s="39" t="s">
        <v>27</v>
      </c>
      <c r="C92" s="24" t="s">
        <v>128</v>
      </c>
      <c r="D92" s="24" t="s">
        <v>202</v>
      </c>
      <c r="E92" s="40">
        <f t="shared" si="3"/>
        <v>84351.398325082526</v>
      </c>
      <c r="F92" s="40"/>
      <c r="G92" s="40">
        <v>59766.347606135176</v>
      </c>
      <c r="H92" s="41">
        <f t="shared" si="4"/>
        <v>70.854009290754334</v>
      </c>
      <c r="I92" s="42"/>
      <c r="J92" s="40">
        <v>24585.050718947346</v>
      </c>
      <c r="K92" s="41">
        <f t="shared" si="5"/>
        <v>29.145990709245652</v>
      </c>
      <c r="M92" s="8"/>
    </row>
    <row r="93" spans="1:13" ht="20.399999999999999" x14ac:dyDescent="0.3">
      <c r="A93" s="39" t="s">
        <v>119</v>
      </c>
      <c r="B93" s="39" t="s">
        <v>27</v>
      </c>
      <c r="C93" s="24" t="s">
        <v>129</v>
      </c>
      <c r="D93" s="24" t="s">
        <v>202</v>
      </c>
      <c r="E93" s="40">
        <f t="shared" si="3"/>
        <v>33363.921275865185</v>
      </c>
      <c r="F93" s="40"/>
      <c r="G93" s="40">
        <v>29296.332638084376</v>
      </c>
      <c r="H93" s="41">
        <f t="shared" si="4"/>
        <v>87.808421545691559</v>
      </c>
      <c r="I93" s="42"/>
      <c r="J93" s="40">
        <v>4067.5886377808124</v>
      </c>
      <c r="K93" s="41">
        <f t="shared" si="5"/>
        <v>12.191578454308448</v>
      </c>
      <c r="M93" s="8"/>
    </row>
    <row r="94" spans="1:13" ht="20.399999999999999" x14ac:dyDescent="0.3">
      <c r="A94" s="39" t="s">
        <v>119</v>
      </c>
      <c r="B94" s="39" t="s">
        <v>27</v>
      </c>
      <c r="C94" s="24" t="s">
        <v>130</v>
      </c>
      <c r="D94" s="24" t="s">
        <v>203</v>
      </c>
      <c r="E94" s="40">
        <f t="shared" si="3"/>
        <v>228608.89010186301</v>
      </c>
      <c r="F94" s="40"/>
      <c r="G94" s="40">
        <v>88524.640465126067</v>
      </c>
      <c r="H94" s="41">
        <f t="shared" si="4"/>
        <v>38.723183698447365</v>
      </c>
      <c r="I94" s="42"/>
      <c r="J94" s="40">
        <v>140084.24963673696</v>
      </c>
      <c r="K94" s="41">
        <f t="shared" si="5"/>
        <v>61.276816301552643</v>
      </c>
      <c r="M94" s="8"/>
    </row>
    <row r="95" spans="1:13" ht="20.399999999999999" x14ac:dyDescent="0.3">
      <c r="A95" s="39" t="s">
        <v>119</v>
      </c>
      <c r="B95" s="39" t="s">
        <v>27</v>
      </c>
      <c r="C95" s="24" t="s">
        <v>131</v>
      </c>
      <c r="D95" s="24" t="s">
        <v>203</v>
      </c>
      <c r="E95" s="40">
        <f t="shared" si="3"/>
        <v>73297.232189413291</v>
      </c>
      <c r="F95" s="40"/>
      <c r="G95" s="40">
        <v>44288.103069358105</v>
      </c>
      <c r="H95" s="41">
        <f t="shared" si="4"/>
        <v>60.422613168952481</v>
      </c>
      <c r="I95" s="42"/>
      <c r="J95" s="40">
        <v>29009.129120055186</v>
      </c>
      <c r="K95" s="41">
        <f t="shared" si="5"/>
        <v>39.577386831047527</v>
      </c>
      <c r="M95" s="8"/>
    </row>
    <row r="96" spans="1:13" ht="20.399999999999999" x14ac:dyDescent="0.3">
      <c r="A96" s="39" t="s">
        <v>119</v>
      </c>
      <c r="B96" s="39" t="s">
        <v>28</v>
      </c>
      <c r="C96" s="24" t="s">
        <v>132</v>
      </c>
      <c r="D96" s="24" t="s">
        <v>202</v>
      </c>
      <c r="E96" s="40">
        <f t="shared" si="3"/>
        <v>11430.128566613803</v>
      </c>
      <c r="F96" s="40"/>
      <c r="G96" s="40">
        <v>6147.1465533306928</v>
      </c>
      <c r="H96" s="41">
        <f t="shared" si="4"/>
        <v>53.780204811395194</v>
      </c>
      <c r="I96" s="42"/>
      <c r="J96" s="40">
        <v>5282.9820132831101</v>
      </c>
      <c r="K96" s="41">
        <f t="shared" si="5"/>
        <v>46.219795188604806</v>
      </c>
      <c r="M96" s="8"/>
    </row>
    <row r="97" spans="1:13" ht="20.399999999999999" x14ac:dyDescent="0.3">
      <c r="A97" s="39" t="s">
        <v>119</v>
      </c>
      <c r="B97" s="39" t="s">
        <v>28</v>
      </c>
      <c r="C97" s="24" t="s">
        <v>133</v>
      </c>
      <c r="D97" s="24" t="s">
        <v>202</v>
      </c>
      <c r="E97" s="40">
        <f t="shared" si="3"/>
        <v>6653.9795460484729</v>
      </c>
      <c r="F97" s="40"/>
      <c r="G97" s="40">
        <v>4495.3927296363199</v>
      </c>
      <c r="H97" s="41">
        <f t="shared" si="4"/>
        <v>67.559461199515567</v>
      </c>
      <c r="I97" s="42"/>
      <c r="J97" s="40">
        <v>2158.586816412153</v>
      </c>
      <c r="K97" s="41">
        <f t="shared" si="5"/>
        <v>32.44053880048444</v>
      </c>
      <c r="M97" s="8"/>
    </row>
    <row r="98" spans="1:13" ht="20.399999999999999" x14ac:dyDescent="0.3">
      <c r="A98" s="39" t="s">
        <v>119</v>
      </c>
      <c r="B98" s="39" t="s">
        <v>28</v>
      </c>
      <c r="C98" s="24" t="s">
        <v>134</v>
      </c>
      <c r="D98" s="24" t="s">
        <v>202</v>
      </c>
      <c r="E98" s="40">
        <f t="shared" si="3"/>
        <v>48389.251651533086</v>
      </c>
      <c r="F98" s="40"/>
      <c r="G98" s="40">
        <v>37481.244974282505</v>
      </c>
      <c r="H98" s="41">
        <f t="shared" si="4"/>
        <v>77.457790098093014</v>
      </c>
      <c r="I98" s="42"/>
      <c r="J98" s="40">
        <v>10908.006677250582</v>
      </c>
      <c r="K98" s="41">
        <f t="shared" si="5"/>
        <v>22.542209901906986</v>
      </c>
      <c r="M98" s="8"/>
    </row>
    <row r="99" spans="1:13" ht="20.399999999999999" x14ac:dyDescent="0.3">
      <c r="A99" s="39" t="s">
        <v>119</v>
      </c>
      <c r="B99" s="39" t="s">
        <v>28</v>
      </c>
      <c r="C99" s="24" t="s">
        <v>135</v>
      </c>
      <c r="D99" s="24" t="s">
        <v>202</v>
      </c>
      <c r="E99" s="40">
        <f t="shared" si="3"/>
        <v>39897.077537883946</v>
      </c>
      <c r="F99" s="40"/>
      <c r="G99" s="40">
        <v>33061.150822744225</v>
      </c>
      <c r="H99" s="41">
        <f t="shared" si="4"/>
        <v>82.866096624123102</v>
      </c>
      <c r="I99" s="42"/>
      <c r="J99" s="40">
        <v>6835.926715139718</v>
      </c>
      <c r="K99" s="41">
        <f t="shared" si="5"/>
        <v>17.133903375876891</v>
      </c>
      <c r="M99" s="8"/>
    </row>
    <row r="100" spans="1:13" ht="20.399999999999999" x14ac:dyDescent="0.3">
      <c r="A100" s="39" t="s">
        <v>119</v>
      </c>
      <c r="B100" s="39" t="s">
        <v>28</v>
      </c>
      <c r="C100" s="24" t="s">
        <v>136</v>
      </c>
      <c r="D100" s="24" t="s">
        <v>203</v>
      </c>
      <c r="E100" s="40">
        <f t="shared" si="3"/>
        <v>141324.73843689176</v>
      </c>
      <c r="F100" s="40"/>
      <c r="G100" s="40">
        <v>106054.60012211646</v>
      </c>
      <c r="H100" s="41">
        <f t="shared" si="4"/>
        <v>75.043195759725322</v>
      </c>
      <c r="I100" s="42"/>
      <c r="J100" s="40">
        <v>35270.138314775308</v>
      </c>
      <c r="K100" s="41">
        <f t="shared" si="5"/>
        <v>24.956804240274682</v>
      </c>
      <c r="M100" s="8"/>
    </row>
    <row r="101" spans="1:13" ht="20.399999999999999" x14ac:dyDescent="0.3">
      <c r="A101" s="39" t="s">
        <v>119</v>
      </c>
      <c r="B101" s="39" t="s">
        <v>28</v>
      </c>
      <c r="C101" s="24" t="s">
        <v>137</v>
      </c>
      <c r="D101" s="24" t="s">
        <v>203</v>
      </c>
      <c r="E101" s="40">
        <f t="shared" si="3"/>
        <v>234519.94615298603</v>
      </c>
      <c r="F101" s="40"/>
      <c r="G101" s="40">
        <v>73141.815332046506</v>
      </c>
      <c r="H101" s="41">
        <f t="shared" si="4"/>
        <v>31.187886801037131</v>
      </c>
      <c r="I101" s="42"/>
      <c r="J101" s="40">
        <v>161378.13082093952</v>
      </c>
      <c r="K101" s="41">
        <f t="shared" si="5"/>
        <v>68.812113198962876</v>
      </c>
      <c r="M101" s="8"/>
    </row>
    <row r="102" spans="1:13" ht="20.399999999999999" x14ac:dyDescent="0.3">
      <c r="A102" s="39" t="s">
        <v>119</v>
      </c>
      <c r="B102" s="39" t="s">
        <v>28</v>
      </c>
      <c r="C102" s="24" t="s">
        <v>138</v>
      </c>
      <c r="D102" s="24" t="s">
        <v>202</v>
      </c>
      <c r="E102" s="40">
        <f t="shared" si="3"/>
        <v>161545.03005249321</v>
      </c>
      <c r="F102" s="40"/>
      <c r="G102" s="40">
        <v>105742.46170771362</v>
      </c>
      <c r="H102" s="41">
        <f t="shared" si="4"/>
        <v>65.45695752655044</v>
      </c>
      <c r="I102" s="42"/>
      <c r="J102" s="40">
        <v>55802.568344779575</v>
      </c>
      <c r="K102" s="41">
        <f t="shared" si="5"/>
        <v>34.543042473449553</v>
      </c>
      <c r="M102" s="8"/>
    </row>
    <row r="103" spans="1:13" ht="20.399999999999999" x14ac:dyDescent="0.3">
      <c r="A103" s="39" t="s">
        <v>119</v>
      </c>
      <c r="B103" s="39" t="s">
        <v>28</v>
      </c>
      <c r="C103" s="24" t="s">
        <v>139</v>
      </c>
      <c r="D103" s="24" t="s">
        <v>203</v>
      </c>
      <c r="E103" s="40">
        <f t="shared" si="3"/>
        <v>131553.1727454919</v>
      </c>
      <c r="F103" s="40"/>
      <c r="G103" s="40">
        <v>32720.093787575348</v>
      </c>
      <c r="H103" s="41">
        <f t="shared" si="4"/>
        <v>24.872143411453077</v>
      </c>
      <c r="I103" s="42"/>
      <c r="J103" s="40">
        <v>98833.078957916558</v>
      </c>
      <c r="K103" s="41">
        <f t="shared" si="5"/>
        <v>75.127856588546933</v>
      </c>
      <c r="M103" s="8"/>
    </row>
    <row r="104" spans="1:13" ht="20.399999999999999" x14ac:dyDescent="0.3">
      <c r="A104" s="39" t="s">
        <v>119</v>
      </c>
      <c r="B104" s="39" t="s">
        <v>28</v>
      </c>
      <c r="C104" s="24" t="s">
        <v>140</v>
      </c>
      <c r="D104" s="24" t="s">
        <v>202</v>
      </c>
      <c r="E104" s="40">
        <f t="shared" si="3"/>
        <v>33976.509217844876</v>
      </c>
      <c r="F104" s="40"/>
      <c r="G104" s="40">
        <v>25012.815986355054</v>
      </c>
      <c r="H104" s="41">
        <f t="shared" si="4"/>
        <v>73.617968891336304</v>
      </c>
      <c r="I104" s="42"/>
      <c r="J104" s="40">
        <v>8963.693231489824</v>
      </c>
      <c r="K104" s="41">
        <f t="shared" si="5"/>
        <v>26.3820311086637</v>
      </c>
      <c r="M104" s="8"/>
    </row>
    <row r="105" spans="1:13" ht="20.399999999999999" x14ac:dyDescent="0.3">
      <c r="A105" s="39" t="s">
        <v>119</v>
      </c>
      <c r="B105" s="39" t="s">
        <v>28</v>
      </c>
      <c r="C105" s="24" t="s">
        <v>141</v>
      </c>
      <c r="D105" s="24" t="s">
        <v>202</v>
      </c>
      <c r="E105" s="40">
        <f t="shared" si="3"/>
        <v>21896.084934483169</v>
      </c>
      <c r="F105" s="40"/>
      <c r="G105" s="40">
        <v>17489.106250370052</v>
      </c>
      <c r="H105" s="41">
        <f t="shared" si="4"/>
        <v>79.873211593307431</v>
      </c>
      <c r="I105" s="42"/>
      <c r="J105" s="40">
        <v>4406.9786841131163</v>
      </c>
      <c r="K105" s="41">
        <f t="shared" si="5"/>
        <v>20.126788406692565</v>
      </c>
      <c r="M105" s="8"/>
    </row>
    <row r="106" spans="1:13" ht="20.399999999999999" x14ac:dyDescent="0.3">
      <c r="A106" s="39" t="s">
        <v>119</v>
      </c>
      <c r="B106" s="39" t="s">
        <v>28</v>
      </c>
      <c r="C106" s="24" t="s">
        <v>142</v>
      </c>
      <c r="D106" s="24" t="s">
        <v>202</v>
      </c>
      <c r="E106" s="40">
        <f t="shared" si="3"/>
        <v>279037.82326812681</v>
      </c>
      <c r="F106" s="40"/>
      <c r="G106" s="40">
        <v>93051.026921085839</v>
      </c>
      <c r="H106" s="41">
        <f t="shared" si="4"/>
        <v>33.347101776834506</v>
      </c>
      <c r="I106" s="42"/>
      <c r="J106" s="40">
        <v>185986.79634704094</v>
      </c>
      <c r="K106" s="41">
        <f t="shared" si="5"/>
        <v>66.652898223165494</v>
      </c>
      <c r="M106" s="8"/>
    </row>
    <row r="107" spans="1:13" ht="20.399999999999999" x14ac:dyDescent="0.3">
      <c r="A107" s="39" t="s">
        <v>119</v>
      </c>
      <c r="B107" s="39" t="s">
        <v>28</v>
      </c>
      <c r="C107" s="24" t="s">
        <v>143</v>
      </c>
      <c r="D107" s="24" t="s">
        <v>202</v>
      </c>
      <c r="E107" s="40">
        <f t="shared" si="3"/>
        <v>52311.058827386638</v>
      </c>
      <c r="F107" s="40"/>
      <c r="G107" s="40">
        <v>44302.664915925547</v>
      </c>
      <c r="H107" s="41">
        <f t="shared" si="4"/>
        <v>84.690820467070296</v>
      </c>
      <c r="I107" s="42"/>
      <c r="J107" s="40">
        <v>8008.3939114610921</v>
      </c>
      <c r="K107" s="41">
        <f t="shared" si="5"/>
        <v>15.309179532929704</v>
      </c>
      <c r="M107" s="8"/>
    </row>
    <row r="108" spans="1:13" ht="20.399999999999999" x14ac:dyDescent="0.3">
      <c r="A108" s="39" t="s">
        <v>119</v>
      </c>
      <c r="B108" s="39" t="s">
        <v>28</v>
      </c>
      <c r="C108" s="24" t="s">
        <v>144</v>
      </c>
      <c r="D108" s="24" t="s">
        <v>202</v>
      </c>
      <c r="E108" s="40">
        <f t="shared" si="3"/>
        <v>97079.73303857664</v>
      </c>
      <c r="F108" s="40"/>
      <c r="G108" s="40">
        <v>72626.183024425351</v>
      </c>
      <c r="H108" s="41">
        <f t="shared" si="4"/>
        <v>74.810859848126938</v>
      </c>
      <c r="I108" s="42"/>
      <c r="J108" s="40">
        <v>24453.550014151286</v>
      </c>
      <c r="K108" s="41">
        <f t="shared" si="5"/>
        <v>25.189140151873062</v>
      </c>
      <c r="M108" s="8"/>
    </row>
    <row r="109" spans="1:13" ht="20.399999999999999" x14ac:dyDescent="0.3">
      <c r="A109" s="39" t="s">
        <v>119</v>
      </c>
      <c r="B109" s="39" t="s">
        <v>28</v>
      </c>
      <c r="C109" s="24" t="s">
        <v>145</v>
      </c>
      <c r="D109" s="24" t="s">
        <v>203</v>
      </c>
      <c r="E109" s="40">
        <f t="shared" si="3"/>
        <v>151385.45194446918</v>
      </c>
      <c r="F109" s="40"/>
      <c r="G109" s="40">
        <v>126790.12467294866</v>
      </c>
      <c r="H109" s="41">
        <f t="shared" si="4"/>
        <v>83.75317644092874</v>
      </c>
      <c r="I109" s="42"/>
      <c r="J109" s="40">
        <v>24595.327271520509</v>
      </c>
      <c r="K109" s="41">
        <f t="shared" si="5"/>
        <v>16.246823559071252</v>
      </c>
      <c r="M109" s="8"/>
    </row>
    <row r="110" spans="1:13" x14ac:dyDescent="0.3">
      <c r="A110" s="39" t="s">
        <v>59</v>
      </c>
      <c r="B110" s="39" t="s">
        <v>29</v>
      </c>
      <c r="C110" s="24" t="s">
        <v>146</v>
      </c>
      <c r="D110" s="24" t="s">
        <v>203</v>
      </c>
      <c r="E110" s="40">
        <f t="shared" si="3"/>
        <v>157970.62017611245</v>
      </c>
      <c r="F110" s="40"/>
      <c r="G110" s="40">
        <v>156864.73152619158</v>
      </c>
      <c r="H110" s="41">
        <f t="shared" si="4"/>
        <v>99.299940299855777</v>
      </c>
      <c r="I110" s="42"/>
      <c r="J110" s="40">
        <v>1105.8886499208691</v>
      </c>
      <c r="K110" s="41">
        <f t="shared" si="5"/>
        <v>0.70005970014422736</v>
      </c>
      <c r="M110" s="8"/>
    </row>
    <row r="111" spans="1:13" x14ac:dyDescent="0.3">
      <c r="A111" s="39" t="s">
        <v>59</v>
      </c>
      <c r="B111" s="39" t="s">
        <v>29</v>
      </c>
      <c r="C111" s="24" t="s">
        <v>147</v>
      </c>
      <c r="D111" s="24" t="s">
        <v>203</v>
      </c>
      <c r="E111" s="40">
        <f t="shared" si="3"/>
        <v>98366.697248798839</v>
      </c>
      <c r="F111" s="40"/>
      <c r="G111" s="40">
        <v>96972.867455492218</v>
      </c>
      <c r="H111" s="41">
        <f t="shared" si="4"/>
        <v>98.583026743511368</v>
      </c>
      <c r="I111" s="42"/>
      <c r="J111" s="40">
        <v>1393.8297933066228</v>
      </c>
      <c r="K111" s="41">
        <f t="shared" si="5"/>
        <v>1.4169732564886364</v>
      </c>
      <c r="M111" s="8"/>
    </row>
    <row r="112" spans="1:13" x14ac:dyDescent="0.3">
      <c r="A112" s="39" t="s">
        <v>59</v>
      </c>
      <c r="B112" s="39" t="s">
        <v>29</v>
      </c>
      <c r="C112" s="24" t="s">
        <v>148</v>
      </c>
      <c r="D112" s="24" t="s">
        <v>203</v>
      </c>
      <c r="E112" s="40">
        <f t="shared" si="3"/>
        <v>102266.74039795896</v>
      </c>
      <c r="F112" s="40"/>
      <c r="G112" s="40">
        <v>101523.17168410459</v>
      </c>
      <c r="H112" s="41">
        <f t="shared" si="4"/>
        <v>99.272912472852013</v>
      </c>
      <c r="I112" s="42"/>
      <c r="J112" s="40">
        <v>743.56871385437819</v>
      </c>
      <c r="K112" s="41">
        <f t="shared" si="5"/>
        <v>0.72708752714799374</v>
      </c>
      <c r="M112" s="8"/>
    </row>
    <row r="113" spans="1:13" x14ac:dyDescent="0.3">
      <c r="A113" s="39" t="s">
        <v>59</v>
      </c>
      <c r="B113" s="39" t="s">
        <v>29</v>
      </c>
      <c r="C113" s="24" t="s">
        <v>149</v>
      </c>
      <c r="D113" s="24" t="s">
        <v>203</v>
      </c>
      <c r="E113" s="40">
        <f t="shared" si="3"/>
        <v>53612.734677511275</v>
      </c>
      <c r="F113" s="40"/>
      <c r="G113" s="40">
        <v>52792.140914779236</v>
      </c>
      <c r="H113" s="41">
        <f t="shared" si="4"/>
        <v>98.469405137290551</v>
      </c>
      <c r="I113" s="42"/>
      <c r="J113" s="40">
        <v>820.59376273203657</v>
      </c>
      <c r="K113" s="41">
        <f t="shared" si="5"/>
        <v>1.5305948627094521</v>
      </c>
      <c r="M113" s="8"/>
    </row>
    <row r="114" spans="1:13" x14ac:dyDescent="0.3">
      <c r="A114" s="39" t="s">
        <v>59</v>
      </c>
      <c r="B114" s="39" t="s">
        <v>29</v>
      </c>
      <c r="C114" s="24" t="s">
        <v>150</v>
      </c>
      <c r="D114" s="24" t="s">
        <v>203</v>
      </c>
      <c r="E114" s="40">
        <f t="shared" si="3"/>
        <v>181780.5505936663</v>
      </c>
      <c r="F114" s="40"/>
      <c r="G114" s="40">
        <v>180142.04823642777</v>
      </c>
      <c r="H114" s="41">
        <f t="shared" si="4"/>
        <v>99.09863714688538</v>
      </c>
      <c r="I114" s="42"/>
      <c r="J114" s="40">
        <v>1638.5023572385196</v>
      </c>
      <c r="K114" s="41">
        <f t="shared" si="5"/>
        <v>0.90136285311461106</v>
      </c>
      <c r="M114" s="8"/>
    </row>
    <row r="115" spans="1:13" x14ac:dyDescent="0.3">
      <c r="A115" s="39" t="s">
        <v>59</v>
      </c>
      <c r="B115" s="39" t="s">
        <v>29</v>
      </c>
      <c r="C115" s="24" t="s">
        <v>151</v>
      </c>
      <c r="D115" s="24" t="s">
        <v>203</v>
      </c>
      <c r="E115" s="40">
        <f t="shared" si="3"/>
        <v>89088.322680664831</v>
      </c>
      <c r="F115" s="40"/>
      <c r="G115" s="40">
        <v>88104.906345792915</v>
      </c>
      <c r="H115" s="41">
        <f t="shared" si="4"/>
        <v>98.896133291905215</v>
      </c>
      <c r="I115" s="42"/>
      <c r="J115" s="40">
        <v>983.41633487192189</v>
      </c>
      <c r="K115" s="41">
        <f t="shared" si="5"/>
        <v>1.1038667080947933</v>
      </c>
      <c r="M115" s="8"/>
    </row>
    <row r="116" spans="1:13" x14ac:dyDescent="0.3">
      <c r="A116" s="39" t="s">
        <v>59</v>
      </c>
      <c r="B116" s="39" t="s">
        <v>29</v>
      </c>
      <c r="C116" s="24" t="s">
        <v>152</v>
      </c>
      <c r="D116" s="24" t="s">
        <v>203</v>
      </c>
      <c r="E116" s="40">
        <f t="shared" si="3"/>
        <v>79117.13857800026</v>
      </c>
      <c r="F116" s="40"/>
      <c r="G116" s="40">
        <v>77970.540437962409</v>
      </c>
      <c r="H116" s="41">
        <f t="shared" si="4"/>
        <v>98.55075883601701</v>
      </c>
      <c r="I116" s="42"/>
      <c r="J116" s="40">
        <v>1146.5981400378464</v>
      </c>
      <c r="K116" s="41">
        <f t="shared" si="5"/>
        <v>1.4492411639829903</v>
      </c>
      <c r="M116" s="8"/>
    </row>
    <row r="117" spans="1:13" x14ac:dyDescent="0.3">
      <c r="A117" s="39" t="s">
        <v>59</v>
      </c>
      <c r="B117" s="39" t="s">
        <v>29</v>
      </c>
      <c r="C117" s="24" t="s">
        <v>153</v>
      </c>
      <c r="D117" s="24" t="s">
        <v>203</v>
      </c>
      <c r="E117" s="40">
        <f t="shared" si="3"/>
        <v>265077.37232480745</v>
      </c>
      <c r="F117" s="40"/>
      <c r="G117" s="40">
        <v>262386.49448143545</v>
      </c>
      <c r="H117" s="41">
        <f t="shared" si="4"/>
        <v>98.984870787056551</v>
      </c>
      <c r="I117" s="42"/>
      <c r="J117" s="40">
        <v>2690.8778433719817</v>
      </c>
      <c r="K117" s="41">
        <f t="shared" si="5"/>
        <v>1.0151292129434446</v>
      </c>
      <c r="M117" s="8"/>
    </row>
    <row r="118" spans="1:13" x14ac:dyDescent="0.3">
      <c r="A118" s="39" t="s">
        <v>59</v>
      </c>
      <c r="B118" s="39" t="s">
        <v>29</v>
      </c>
      <c r="C118" s="24" t="s">
        <v>154</v>
      </c>
      <c r="D118" s="24" t="s">
        <v>203</v>
      </c>
      <c r="E118" s="40">
        <f t="shared" si="3"/>
        <v>106208.74474506218</v>
      </c>
      <c r="F118" s="40"/>
      <c r="G118" s="40">
        <v>105111.58578535203</v>
      </c>
      <c r="H118" s="41">
        <f t="shared" si="4"/>
        <v>98.966978696204606</v>
      </c>
      <c r="I118" s="42"/>
      <c r="J118" s="40">
        <v>1097.1589597101536</v>
      </c>
      <c r="K118" s="41">
        <f t="shared" si="5"/>
        <v>1.0330213037953848</v>
      </c>
      <c r="M118" s="8"/>
    </row>
    <row r="119" spans="1:13" x14ac:dyDescent="0.3">
      <c r="A119" s="39" t="s">
        <v>59</v>
      </c>
      <c r="B119" s="39" t="s">
        <v>29</v>
      </c>
      <c r="C119" s="24" t="s">
        <v>155</v>
      </c>
      <c r="D119" s="24" t="s">
        <v>203</v>
      </c>
      <c r="E119" s="40">
        <f t="shared" si="3"/>
        <v>50795.685689758699</v>
      </c>
      <c r="F119" s="40"/>
      <c r="G119" s="40">
        <v>49355.557399547135</v>
      </c>
      <c r="H119" s="41">
        <f t="shared" si="4"/>
        <v>97.164861010032752</v>
      </c>
      <c r="I119" s="42"/>
      <c r="J119" s="40">
        <v>1440.1282902115634</v>
      </c>
      <c r="K119" s="41">
        <f t="shared" si="5"/>
        <v>2.8351389899672492</v>
      </c>
      <c r="M119" s="8"/>
    </row>
    <row r="120" spans="1:13" x14ac:dyDescent="0.3">
      <c r="A120" s="39" t="s">
        <v>46</v>
      </c>
      <c r="B120" s="39" t="s">
        <v>30</v>
      </c>
      <c r="C120" s="24" t="s">
        <v>156</v>
      </c>
      <c r="D120" s="24" t="s">
        <v>202</v>
      </c>
      <c r="E120" s="40">
        <f t="shared" si="3"/>
        <v>7465.6649932252376</v>
      </c>
      <c r="F120" s="40"/>
      <c r="G120" s="40">
        <v>6998.5186481193705</v>
      </c>
      <c r="H120" s="41">
        <f t="shared" si="4"/>
        <v>93.742736306413661</v>
      </c>
      <c r="I120" s="42"/>
      <c r="J120" s="40">
        <v>467.14634510586717</v>
      </c>
      <c r="K120" s="41">
        <f t="shared" si="5"/>
        <v>6.2572636935863306</v>
      </c>
      <c r="M120" s="8"/>
    </row>
    <row r="121" spans="1:13" x14ac:dyDescent="0.3">
      <c r="A121" s="39" t="s">
        <v>46</v>
      </c>
      <c r="B121" s="39" t="s">
        <v>30</v>
      </c>
      <c r="C121" s="24" t="s">
        <v>157</v>
      </c>
      <c r="D121" s="24" t="s">
        <v>202</v>
      </c>
      <c r="E121" s="40">
        <f t="shared" si="3"/>
        <v>59355.301087288542</v>
      </c>
      <c r="F121" s="40"/>
      <c r="G121" s="40">
        <v>37426.373172091684</v>
      </c>
      <c r="H121" s="41">
        <f t="shared" si="4"/>
        <v>63.054811426281972</v>
      </c>
      <c r="I121" s="42"/>
      <c r="J121" s="40">
        <v>21928.927915196859</v>
      </c>
      <c r="K121" s="41">
        <f t="shared" si="5"/>
        <v>36.945188573718028</v>
      </c>
      <c r="M121" s="8"/>
    </row>
    <row r="122" spans="1:13" x14ac:dyDescent="0.3">
      <c r="A122" s="39" t="s">
        <v>46</v>
      </c>
      <c r="B122" s="39" t="s">
        <v>30</v>
      </c>
      <c r="C122" s="24" t="s">
        <v>158</v>
      </c>
      <c r="D122" s="24" t="s">
        <v>203</v>
      </c>
      <c r="E122" s="40">
        <f t="shared" si="3"/>
        <v>29872.780566901594</v>
      </c>
      <c r="F122" s="40"/>
      <c r="G122" s="40">
        <v>24562.302490340688</v>
      </c>
      <c r="H122" s="41">
        <f t="shared" si="4"/>
        <v>82.223020503003312</v>
      </c>
      <c r="I122" s="42"/>
      <c r="J122" s="40">
        <v>5310.4780765609066</v>
      </c>
      <c r="K122" s="41">
        <f t="shared" si="5"/>
        <v>17.776979496996688</v>
      </c>
      <c r="M122" s="8"/>
    </row>
    <row r="123" spans="1:13" x14ac:dyDescent="0.3">
      <c r="A123" s="39" t="s">
        <v>46</v>
      </c>
      <c r="B123" s="39" t="s">
        <v>30</v>
      </c>
      <c r="C123" s="24" t="s">
        <v>159</v>
      </c>
      <c r="D123" s="24" t="s">
        <v>202</v>
      </c>
      <c r="E123" s="40">
        <f t="shared" si="3"/>
        <v>178660.58902770333</v>
      </c>
      <c r="F123" s="40"/>
      <c r="G123" s="40">
        <v>101695.81642576677</v>
      </c>
      <c r="H123" s="41">
        <f t="shared" si="4"/>
        <v>56.921236507284604</v>
      </c>
      <c r="I123" s="42"/>
      <c r="J123" s="40">
        <v>76964.77260193658</v>
      </c>
      <c r="K123" s="41">
        <f t="shared" si="5"/>
        <v>43.07876349271541</v>
      </c>
      <c r="M123" s="8"/>
    </row>
    <row r="124" spans="1:13" x14ac:dyDescent="0.3">
      <c r="A124" s="39" t="s">
        <v>46</v>
      </c>
      <c r="B124" s="39" t="s">
        <v>30</v>
      </c>
      <c r="C124" s="24" t="s">
        <v>160</v>
      </c>
      <c r="D124" s="24" t="s">
        <v>202</v>
      </c>
      <c r="E124" s="40">
        <f t="shared" si="3"/>
        <v>84735.252571886886</v>
      </c>
      <c r="F124" s="40"/>
      <c r="G124" s="40">
        <v>69021.391528357839</v>
      </c>
      <c r="H124" s="41">
        <f t="shared" si="4"/>
        <v>81.455344066865351</v>
      </c>
      <c r="I124" s="42"/>
      <c r="J124" s="40">
        <v>15713.861043529043</v>
      </c>
      <c r="K124" s="41">
        <f t="shared" si="5"/>
        <v>18.544655933134639</v>
      </c>
      <c r="M124" s="8"/>
    </row>
    <row r="125" spans="1:13" x14ac:dyDescent="0.3">
      <c r="A125" s="39" t="s">
        <v>46</v>
      </c>
      <c r="B125" s="39" t="s">
        <v>30</v>
      </c>
      <c r="C125" s="24" t="s">
        <v>161</v>
      </c>
      <c r="D125" s="24" t="s">
        <v>202</v>
      </c>
      <c r="E125" s="40">
        <f t="shared" si="3"/>
        <v>77328.208769164397</v>
      </c>
      <c r="F125" s="40"/>
      <c r="G125" s="40">
        <v>25545.835826708448</v>
      </c>
      <c r="H125" s="41">
        <f t="shared" si="4"/>
        <v>33.035597530735991</v>
      </c>
      <c r="I125" s="42"/>
      <c r="J125" s="40">
        <v>51782.372942455957</v>
      </c>
      <c r="K125" s="41">
        <f t="shared" si="5"/>
        <v>66.964402469264016</v>
      </c>
      <c r="M125" s="8"/>
    </row>
    <row r="126" spans="1:13" x14ac:dyDescent="0.3">
      <c r="A126" s="39" t="s">
        <v>46</v>
      </c>
      <c r="B126" s="39" t="s">
        <v>30</v>
      </c>
      <c r="C126" s="24" t="s">
        <v>162</v>
      </c>
      <c r="D126" s="24" t="s">
        <v>203</v>
      </c>
      <c r="E126" s="40">
        <f t="shared" si="3"/>
        <v>185376.37521895874</v>
      </c>
      <c r="F126" s="40"/>
      <c r="G126" s="40">
        <v>183328.32031835758</v>
      </c>
      <c r="H126" s="41">
        <f t="shared" si="4"/>
        <v>98.895190987426489</v>
      </c>
      <c r="I126" s="42"/>
      <c r="J126" s="40">
        <v>2048.0549006011456</v>
      </c>
      <c r="K126" s="41">
        <f t="shared" si="5"/>
        <v>1.1048090125735115</v>
      </c>
      <c r="M126" s="8"/>
    </row>
    <row r="127" spans="1:13" x14ac:dyDescent="0.3">
      <c r="A127" s="39" t="s">
        <v>46</v>
      </c>
      <c r="B127" s="39" t="s">
        <v>30</v>
      </c>
      <c r="C127" s="24" t="s">
        <v>163</v>
      </c>
      <c r="D127" s="24" t="s">
        <v>202</v>
      </c>
      <c r="E127" s="40">
        <f t="shared" si="3"/>
        <v>37099.231679188641</v>
      </c>
      <c r="F127" s="40"/>
      <c r="G127" s="40">
        <v>20717.52874812892</v>
      </c>
      <c r="H127" s="41">
        <f t="shared" si="4"/>
        <v>55.843552037091705</v>
      </c>
      <c r="I127" s="42"/>
      <c r="J127" s="40">
        <v>16381.702931059717</v>
      </c>
      <c r="K127" s="41">
        <f t="shared" si="5"/>
        <v>44.156447962908288</v>
      </c>
      <c r="M127" s="8"/>
    </row>
    <row r="128" spans="1:13" x14ac:dyDescent="0.3">
      <c r="A128" s="39" t="s">
        <v>46</v>
      </c>
      <c r="B128" s="39" t="s">
        <v>30</v>
      </c>
      <c r="C128" s="24" t="s">
        <v>164</v>
      </c>
      <c r="D128" s="24" t="s">
        <v>202</v>
      </c>
      <c r="E128" s="40">
        <f t="shared" si="3"/>
        <v>50830.10618162794</v>
      </c>
      <c r="F128" s="40"/>
      <c r="G128" s="40">
        <v>33592.321619462396</v>
      </c>
      <c r="H128" s="41">
        <f t="shared" si="4"/>
        <v>66.087451203483866</v>
      </c>
      <c r="I128" s="42"/>
      <c r="J128" s="40">
        <v>17237.78456216554</v>
      </c>
      <c r="K128" s="41">
        <f t="shared" si="5"/>
        <v>33.912548796516134</v>
      </c>
      <c r="M128" s="8"/>
    </row>
    <row r="129" spans="1:13" x14ac:dyDescent="0.3">
      <c r="A129" s="39" t="s">
        <v>37</v>
      </c>
      <c r="B129" s="39" t="s">
        <v>31</v>
      </c>
      <c r="C129" s="24" t="s">
        <v>165</v>
      </c>
      <c r="D129" s="24" t="s">
        <v>202</v>
      </c>
      <c r="E129" s="40">
        <f t="shared" si="3"/>
        <v>123960.74618539824</v>
      </c>
      <c r="F129" s="40"/>
      <c r="G129" s="40">
        <v>122790.75268367077</v>
      </c>
      <c r="H129" s="41">
        <f t="shared" si="4"/>
        <v>99.056158067992257</v>
      </c>
      <c r="I129" s="42"/>
      <c r="J129" s="40">
        <v>1169.993501727474</v>
      </c>
      <c r="K129" s="41">
        <f t="shared" si="5"/>
        <v>0.94384193200774036</v>
      </c>
      <c r="M129" s="8"/>
    </row>
    <row r="130" spans="1:13" x14ac:dyDescent="0.3">
      <c r="A130" s="39" t="s">
        <v>37</v>
      </c>
      <c r="B130" s="39" t="s">
        <v>31</v>
      </c>
      <c r="C130" s="24" t="s">
        <v>166</v>
      </c>
      <c r="D130" s="24" t="s">
        <v>202</v>
      </c>
      <c r="E130" s="40">
        <f t="shared" si="3"/>
        <v>132835.20761857336</v>
      </c>
      <c r="F130" s="40"/>
      <c r="G130" s="40">
        <v>130529.3103845008</v>
      </c>
      <c r="H130" s="41">
        <f t="shared" si="4"/>
        <v>98.2640918206762</v>
      </c>
      <c r="I130" s="42"/>
      <c r="J130" s="40">
        <v>2305.8972340725477</v>
      </c>
      <c r="K130" s="41">
        <f t="shared" si="5"/>
        <v>1.7359081793237858</v>
      </c>
      <c r="M130" s="8"/>
    </row>
    <row r="131" spans="1:13" x14ac:dyDescent="0.3">
      <c r="A131" s="39" t="s">
        <v>37</v>
      </c>
      <c r="B131" s="39" t="s">
        <v>31</v>
      </c>
      <c r="C131" s="24" t="s">
        <v>167</v>
      </c>
      <c r="D131" s="24" t="s">
        <v>202</v>
      </c>
      <c r="E131" s="40">
        <f t="shared" si="3"/>
        <v>71351.065216854331</v>
      </c>
      <c r="F131" s="40"/>
      <c r="G131" s="40">
        <v>70902.118899426947</v>
      </c>
      <c r="H131" s="41">
        <f t="shared" si="4"/>
        <v>99.370792410648775</v>
      </c>
      <c r="I131" s="42"/>
      <c r="J131" s="40">
        <v>448.94631742738596</v>
      </c>
      <c r="K131" s="41">
        <f t="shared" si="5"/>
        <v>0.62920758935122001</v>
      </c>
      <c r="M131" s="8"/>
    </row>
    <row r="132" spans="1:13" x14ac:dyDescent="0.3">
      <c r="A132" s="39" t="s">
        <v>37</v>
      </c>
      <c r="B132" s="39" t="s">
        <v>31</v>
      </c>
      <c r="C132" s="24" t="s">
        <v>168</v>
      </c>
      <c r="D132" s="24" t="s">
        <v>202</v>
      </c>
      <c r="E132" s="40">
        <f t="shared" si="3"/>
        <v>54342.516804788072</v>
      </c>
      <c r="F132" s="40"/>
      <c r="G132" s="40">
        <v>53348.404586322547</v>
      </c>
      <c r="H132" s="41">
        <f t="shared" si="4"/>
        <v>98.170654807842951</v>
      </c>
      <c r="I132" s="42"/>
      <c r="J132" s="40">
        <v>994.11221846552746</v>
      </c>
      <c r="K132" s="41">
        <f t="shared" si="5"/>
        <v>1.8293451921570498</v>
      </c>
      <c r="M132" s="8"/>
    </row>
    <row r="133" spans="1:13" x14ac:dyDescent="0.3">
      <c r="A133" s="39" t="s">
        <v>37</v>
      </c>
      <c r="B133" s="39" t="s">
        <v>31</v>
      </c>
      <c r="C133" s="24" t="s">
        <v>169</v>
      </c>
      <c r="D133" s="24" t="s">
        <v>202</v>
      </c>
      <c r="E133" s="40">
        <f t="shared" si="3"/>
        <v>179506.3798021054</v>
      </c>
      <c r="F133" s="40"/>
      <c r="G133" s="40">
        <v>179023.0761074794</v>
      </c>
      <c r="H133" s="41">
        <f t="shared" si="4"/>
        <v>99.730759600210973</v>
      </c>
      <c r="I133" s="42"/>
      <c r="J133" s="40">
        <v>483.30369462599896</v>
      </c>
      <c r="K133" s="41">
        <f t="shared" si="5"/>
        <v>0.26924039978902764</v>
      </c>
      <c r="M133" s="8"/>
    </row>
    <row r="134" spans="1:13" x14ac:dyDescent="0.3">
      <c r="A134" s="39" t="s">
        <v>37</v>
      </c>
      <c r="B134" s="39" t="s">
        <v>31</v>
      </c>
      <c r="C134" s="24" t="s">
        <v>170</v>
      </c>
      <c r="D134" s="24" t="s">
        <v>202</v>
      </c>
      <c r="E134" s="40">
        <f t="shared" ref="E134:E139" si="6">SUM(G134,J134)</f>
        <v>57472.015651774818</v>
      </c>
      <c r="F134" s="40"/>
      <c r="G134" s="40">
        <v>57458.085539825435</v>
      </c>
      <c r="H134" s="41">
        <f t="shared" ref="H134:H141" si="7">G134/E134*100</f>
        <v>99.975761922056492</v>
      </c>
      <c r="I134" s="42"/>
      <c r="J134" s="40">
        <v>13.930111949379407</v>
      </c>
      <c r="K134" s="41">
        <f t="shared" ref="K134:K141" si="8">J134/E134*100</f>
        <v>2.423807794350297E-2</v>
      </c>
      <c r="M134" s="8"/>
    </row>
    <row r="135" spans="1:13" x14ac:dyDescent="0.3">
      <c r="A135" s="39" t="s">
        <v>37</v>
      </c>
      <c r="B135" s="39" t="s">
        <v>31</v>
      </c>
      <c r="C135" s="24" t="s">
        <v>171</v>
      </c>
      <c r="D135" s="24" t="s">
        <v>202</v>
      </c>
      <c r="E135" s="40">
        <f t="shared" si="6"/>
        <v>64293.279593960309</v>
      </c>
      <c r="F135" s="40"/>
      <c r="G135" s="40">
        <v>63751.323539645979</v>
      </c>
      <c r="H135" s="41">
        <f t="shared" si="7"/>
        <v>99.157056448610163</v>
      </c>
      <c r="I135" s="42"/>
      <c r="J135" s="40">
        <v>541.95605431433114</v>
      </c>
      <c r="K135" s="41">
        <f t="shared" si="8"/>
        <v>0.84294355138984434</v>
      </c>
      <c r="M135" s="8"/>
    </row>
    <row r="136" spans="1:13" x14ac:dyDescent="0.3">
      <c r="A136" s="39" t="s">
        <v>37</v>
      </c>
      <c r="B136" s="39" t="s">
        <v>31</v>
      </c>
      <c r="C136" s="24" t="s">
        <v>172</v>
      </c>
      <c r="D136" s="24" t="s">
        <v>202</v>
      </c>
      <c r="E136" s="40">
        <f t="shared" si="6"/>
        <v>17006.430519126869</v>
      </c>
      <c r="F136" s="40"/>
      <c r="G136" s="40">
        <v>16546.781366760326</v>
      </c>
      <c r="H136" s="41">
        <f t="shared" si="7"/>
        <v>97.297203832105851</v>
      </c>
      <c r="I136" s="42"/>
      <c r="J136" s="40">
        <v>459.64915236654406</v>
      </c>
      <c r="K136" s="41">
        <f t="shared" si="8"/>
        <v>2.7027961678941606</v>
      </c>
      <c r="M136" s="8"/>
    </row>
    <row r="137" spans="1:13" x14ac:dyDescent="0.3">
      <c r="A137" s="39" t="s">
        <v>37</v>
      </c>
      <c r="B137" s="39" t="s">
        <v>31</v>
      </c>
      <c r="C137" s="24" t="s">
        <v>173</v>
      </c>
      <c r="D137" s="24" t="s">
        <v>202</v>
      </c>
      <c r="E137" s="40">
        <f t="shared" si="6"/>
        <v>29240.203997711349</v>
      </c>
      <c r="F137" s="40"/>
      <c r="G137" s="40">
        <v>29062.595208792271</v>
      </c>
      <c r="H137" s="41">
        <f t="shared" si="7"/>
        <v>99.392587038951646</v>
      </c>
      <c r="I137" s="42"/>
      <c r="J137" s="40">
        <v>177.60878891907765</v>
      </c>
      <c r="K137" s="41">
        <f t="shared" si="8"/>
        <v>0.60741296104835385</v>
      </c>
      <c r="M137" s="8"/>
    </row>
    <row r="138" spans="1:13" x14ac:dyDescent="0.3">
      <c r="A138" s="39" t="s">
        <v>37</v>
      </c>
      <c r="B138" s="39" t="s">
        <v>31</v>
      </c>
      <c r="C138" s="24" t="s">
        <v>174</v>
      </c>
      <c r="D138" s="24" t="s">
        <v>202</v>
      </c>
      <c r="E138" s="40">
        <f t="shared" si="6"/>
        <v>72673.332741130362</v>
      </c>
      <c r="F138" s="40"/>
      <c r="G138" s="40">
        <v>71876.616634888967</v>
      </c>
      <c r="H138" s="41">
        <f t="shared" si="7"/>
        <v>98.903702257498807</v>
      </c>
      <c r="I138" s="42"/>
      <c r="J138" s="40">
        <v>796.71610624139976</v>
      </c>
      <c r="K138" s="41">
        <f t="shared" si="8"/>
        <v>1.096297742501203</v>
      </c>
      <c r="M138" s="8"/>
    </row>
    <row r="139" spans="1:13" x14ac:dyDescent="0.3">
      <c r="A139" s="39" t="s">
        <v>37</v>
      </c>
      <c r="B139" s="39" t="s">
        <v>31</v>
      </c>
      <c r="C139" s="24" t="s">
        <v>175</v>
      </c>
      <c r="D139" s="24" t="s">
        <v>202</v>
      </c>
      <c r="E139" s="40">
        <f t="shared" si="6"/>
        <v>30410.587082046</v>
      </c>
      <c r="F139" s="40"/>
      <c r="G139" s="40">
        <v>30264.456652935118</v>
      </c>
      <c r="H139" s="41">
        <f t="shared" si="7"/>
        <v>99.519475146215925</v>
      </c>
      <c r="I139" s="42"/>
      <c r="J139" s="40">
        <v>146.13042911088223</v>
      </c>
      <c r="K139" s="41">
        <f t="shared" si="8"/>
        <v>0.48052485378408127</v>
      </c>
      <c r="M139" s="8"/>
    </row>
    <row r="140" spans="1:13" x14ac:dyDescent="0.3">
      <c r="E140" s="28"/>
      <c r="F140" s="28"/>
      <c r="G140" s="28"/>
      <c r="H140" s="29"/>
      <c r="I140" s="28"/>
      <c r="J140" s="28"/>
      <c r="K140" s="29"/>
      <c r="M140" s="8"/>
    </row>
    <row r="141" spans="1:13" s="6" customFormat="1" ht="15" thickBot="1" x14ac:dyDescent="0.35">
      <c r="A141" s="43"/>
      <c r="B141" s="43"/>
      <c r="C141" s="43" t="s">
        <v>32</v>
      </c>
      <c r="D141" s="43"/>
      <c r="E141" s="44">
        <f>SUM(E5:E140)</f>
        <v>14477831.916282052</v>
      </c>
      <c r="F141" s="44"/>
      <c r="G141" s="44">
        <f>SUM(G5:G140)</f>
        <v>11153617.154255243</v>
      </c>
      <c r="H141" s="45">
        <f t="shared" si="7"/>
        <v>77.039277833524693</v>
      </c>
      <c r="I141" s="46"/>
      <c r="J141" s="44">
        <f>SUM(J5:J140)</f>
        <v>3324214.7620268115</v>
      </c>
      <c r="K141" s="47">
        <f t="shared" si="8"/>
        <v>22.960722166475318</v>
      </c>
      <c r="M141" s="8"/>
    </row>
    <row r="142" spans="1:13" ht="24" customHeight="1" x14ac:dyDescent="0.3">
      <c r="B142" s="313" t="s">
        <v>198</v>
      </c>
      <c r="C142" s="313"/>
      <c r="D142" s="313"/>
      <c r="E142" s="313"/>
      <c r="F142" s="313"/>
      <c r="G142" s="313"/>
      <c r="H142" s="313"/>
      <c r="I142" s="313"/>
      <c r="J142" s="313"/>
      <c r="K142" s="313"/>
    </row>
    <row r="144" spans="1:13" s="6" customFormat="1" x14ac:dyDescent="0.3">
      <c r="B144" s="319" t="s">
        <v>200</v>
      </c>
      <c r="C144" s="319"/>
      <c r="D144" s="49">
        <f>COUNTIF($D$5:$D$139,$D$9)</f>
        <v>56</v>
      </c>
      <c r="E144" s="49">
        <f>SUMIF($D$5:$D$139,$D$9,$E$5:$E$139)</f>
        <v>8200414.0415109834</v>
      </c>
      <c r="G144" s="49">
        <f>SUMIF($D$5:$D$139,$D$9,$G$5:$G$139)</f>
        <v>6398773.8430173239</v>
      </c>
      <c r="J144" s="49">
        <f>SUMIF($D$5:$D$139,$D$9,$J$5:$J$139)</f>
        <v>1801640.1984936581</v>
      </c>
    </row>
    <row r="145" spans="2:10" s="6" customFormat="1" x14ac:dyDescent="0.3">
      <c r="B145" s="319" t="s">
        <v>204</v>
      </c>
      <c r="C145" s="319"/>
      <c r="D145" s="49">
        <f>COUNTIF($D$5:$D$139,$D$8)</f>
        <v>79</v>
      </c>
      <c r="E145" s="49">
        <f>SUMIF($D$5:$D$139,$D$8,$E$5:$E$139)</f>
        <v>6277417.8747710744</v>
      </c>
      <c r="G145" s="49">
        <f>SUMIF($D$5:$D$139,$D$8,$G$5:$G$139)</f>
        <v>4754843.3112379173</v>
      </c>
      <c r="J145" s="49">
        <f>SUMIF($D$5:$D$139,$D$8,$J$5:$J$139)</f>
        <v>1522574.5635331532</v>
      </c>
    </row>
    <row r="146" spans="2:10" s="6" customFormat="1" x14ac:dyDescent="0.3">
      <c r="B146" s="319" t="s">
        <v>205</v>
      </c>
      <c r="C146" s="319"/>
      <c r="D146" s="50">
        <f>SUM(D144:D145)</f>
        <v>135</v>
      </c>
      <c r="E146" s="49">
        <f>SUM(E144:E145)</f>
        <v>14477831.916282058</v>
      </c>
      <c r="G146" s="49">
        <f>SUM(G144:G145)</f>
        <v>11153617.154255241</v>
      </c>
      <c r="J146" s="49">
        <f>SUM(J144:J145)</f>
        <v>3324214.762026811</v>
      </c>
    </row>
  </sheetData>
  <mergeCells count="11">
    <mergeCell ref="A2:H2"/>
    <mergeCell ref="A3:A4"/>
    <mergeCell ref="B3:B4"/>
    <mergeCell ref="C3:C4"/>
    <mergeCell ref="D3:D4"/>
    <mergeCell ref="G3:H3"/>
    <mergeCell ref="J3:K3"/>
    <mergeCell ref="B142:K142"/>
    <mergeCell ref="B144:C144"/>
    <mergeCell ref="B145:C145"/>
    <mergeCell ref="B146:C146"/>
  </mergeCells>
  <pageMargins left="0.7" right="0.7" top="0.75" bottom="0.75" header="0.3" footer="0.3"/>
  <pageSetup scale="98" orientation="landscape" r:id="rId1"/>
  <headerFooter>
    <oddFooter>Page &amp;P of &amp;N</oddFooter>
  </headerFooter>
  <rowBreaks count="1" manualBreakCount="1">
    <brk id="112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BDE06-C2F9-4383-935D-3DB9C2D5C78F}">
  <dimension ref="A2:R12"/>
  <sheetViews>
    <sheetView view="pageBreakPreview" zoomScale="140" zoomScaleNormal="120" zoomScaleSheetLayoutView="140" workbookViewId="0">
      <pane xSplit="1" ySplit="4" topLeftCell="B5" activePane="bottomRight" state="frozen"/>
      <selection activeCell="E12" sqref="E12"/>
      <selection pane="topRight" activeCell="E12" sqref="E12"/>
      <selection pane="bottomLeft" activeCell="E12" sqref="E12"/>
      <selection pane="bottomRight" activeCell="H11" sqref="H11"/>
    </sheetView>
  </sheetViews>
  <sheetFormatPr defaultRowHeight="14.4" x14ac:dyDescent="0.3"/>
  <cols>
    <col min="1" max="1" width="10.21875" bestFit="1" customWidth="1"/>
    <col min="3" max="3" width="4.109375" bestFit="1" customWidth="1"/>
    <col min="4" max="4" width="4.44140625" customWidth="1"/>
    <col min="5" max="5" width="9.44140625" bestFit="1" customWidth="1"/>
    <col min="6" max="6" width="3.33203125" bestFit="1" customWidth="1"/>
    <col min="7" max="7" width="5.33203125" bestFit="1" customWidth="1"/>
    <col min="8" max="8" width="7.109375" bestFit="1" customWidth="1"/>
    <col min="9" max="9" width="7.44140625" customWidth="1"/>
    <col min="13" max="13" width="11.44140625" bestFit="1" customWidth="1"/>
  </cols>
  <sheetData>
    <row r="2" spans="1:18" ht="15" thickBot="1" x14ac:dyDescent="0.35">
      <c r="A2" s="314" t="s">
        <v>206</v>
      </c>
      <c r="B2" s="314"/>
      <c r="C2" s="314"/>
      <c r="D2" s="314"/>
      <c r="E2" s="314"/>
      <c r="F2" s="314"/>
      <c r="G2" s="1"/>
      <c r="H2" s="1"/>
      <c r="I2" s="1"/>
    </row>
    <row r="3" spans="1:18" ht="24.45" customHeight="1" thickBot="1" x14ac:dyDescent="0.35">
      <c r="A3" s="315" t="s">
        <v>34</v>
      </c>
      <c r="B3" s="317" t="s">
        <v>192</v>
      </c>
      <c r="C3" s="317"/>
      <c r="D3" s="16"/>
      <c r="E3" s="317" t="s">
        <v>193</v>
      </c>
      <c r="F3" s="317"/>
      <c r="G3" s="17"/>
      <c r="H3" s="318" t="s">
        <v>194</v>
      </c>
      <c r="I3" s="318"/>
      <c r="L3" s="18"/>
    </row>
    <row r="4" spans="1:18" ht="15" thickBot="1" x14ac:dyDescent="0.35">
      <c r="A4" s="316"/>
      <c r="B4" s="19" t="s">
        <v>5</v>
      </c>
      <c r="C4" s="20" t="s">
        <v>195</v>
      </c>
      <c r="D4" s="21"/>
      <c r="E4" s="20" t="s">
        <v>196</v>
      </c>
      <c r="F4" s="20" t="s">
        <v>195</v>
      </c>
      <c r="G4" s="22"/>
      <c r="H4" s="20" t="s">
        <v>5</v>
      </c>
      <c r="I4" s="23" t="s">
        <v>197</v>
      </c>
    </row>
    <row r="5" spans="1:18" x14ac:dyDescent="0.3">
      <c r="A5" s="24" t="s">
        <v>119</v>
      </c>
      <c r="B5" s="25">
        <f>SUM(E5,H5)</f>
        <v>3005140.2170936912</v>
      </c>
      <c r="C5" s="9">
        <f>B5/$B$11*100</f>
        <v>20.756838692912609</v>
      </c>
      <c r="D5" s="25" t="s">
        <v>18</v>
      </c>
      <c r="E5" s="25">
        <v>1631284.1684751804</v>
      </c>
      <c r="F5" s="9">
        <f>E5/$B5*100</f>
        <v>54.283129925059391</v>
      </c>
      <c r="G5" s="25"/>
      <c r="H5" s="25">
        <v>1373856.0486185106</v>
      </c>
      <c r="I5" s="9">
        <f>H5/$B5*100</f>
        <v>45.716870074940594</v>
      </c>
      <c r="J5" s="26"/>
      <c r="P5" s="5"/>
      <c r="Q5" s="5"/>
      <c r="R5" s="5"/>
    </row>
    <row r="6" spans="1:18" x14ac:dyDescent="0.3">
      <c r="A6" s="24" t="s">
        <v>59</v>
      </c>
      <c r="B6" s="25">
        <f t="shared" ref="B6:B9" si="0">SUM(E6,H6)</f>
        <v>3324603.8776643611</v>
      </c>
      <c r="C6" s="9">
        <f>B6/$B$11*100</f>
        <v>22.963409831588379</v>
      </c>
      <c r="D6" s="25"/>
      <c r="E6" s="25">
        <v>2891563.8245352842</v>
      </c>
      <c r="F6" s="9">
        <f t="shared" ref="F6:F9" si="1">E6/$B6*100</f>
        <v>86.974687239031283</v>
      </c>
      <c r="G6" s="27"/>
      <c r="H6" s="25">
        <v>433040.05312907702</v>
      </c>
      <c r="I6" s="9">
        <f t="shared" ref="I6:I11" si="2">H6/$B6*100</f>
        <v>13.02531276096872</v>
      </c>
      <c r="J6" s="26"/>
      <c r="P6" s="5"/>
      <c r="Q6" s="5"/>
      <c r="R6" s="5"/>
    </row>
    <row r="7" spans="1:18" x14ac:dyDescent="0.3">
      <c r="A7" s="24" t="s">
        <v>37</v>
      </c>
      <c r="B7" s="25">
        <f t="shared" si="0"/>
        <v>2449845.5564237293</v>
      </c>
      <c r="C7" s="9">
        <f>B7/$B$11*100</f>
        <v>16.921356530383385</v>
      </c>
      <c r="D7" s="25"/>
      <c r="E7" s="25">
        <v>2421910.7475067698</v>
      </c>
      <c r="F7" s="9">
        <f t="shared" si="1"/>
        <v>98.85973183722902</v>
      </c>
      <c r="G7" s="27"/>
      <c r="H7" s="25">
        <v>27934.808916959275</v>
      </c>
      <c r="I7" s="9">
        <f t="shared" si="2"/>
        <v>1.140268162770977</v>
      </c>
      <c r="J7" s="26"/>
      <c r="P7" s="5"/>
      <c r="Q7" s="5"/>
      <c r="R7" s="5"/>
    </row>
    <row r="8" spans="1:18" x14ac:dyDescent="0.3">
      <c r="A8" s="24" t="s">
        <v>46</v>
      </c>
      <c r="B8" s="25">
        <f t="shared" si="0"/>
        <v>3283247.4401487354</v>
      </c>
      <c r="C8" s="9">
        <f>B8/$B$11*100</f>
        <v>22.677756304494206</v>
      </c>
      <c r="D8" s="25"/>
      <c r="E8" s="25">
        <v>1805367.7679868599</v>
      </c>
      <c r="F8" s="9">
        <f t="shared" si="1"/>
        <v>54.987258831307408</v>
      </c>
      <c r="G8" s="27"/>
      <c r="H8" s="25">
        <v>1477879.6721618753</v>
      </c>
      <c r="I8" s="9">
        <f t="shared" si="2"/>
        <v>45.012741168692585</v>
      </c>
      <c r="J8" s="26"/>
      <c r="P8" s="5"/>
      <c r="Q8" s="5"/>
      <c r="R8" s="5"/>
    </row>
    <row r="9" spans="1:18" x14ac:dyDescent="0.3">
      <c r="A9" s="24" t="s">
        <v>24</v>
      </c>
      <c r="B9" s="25">
        <f t="shared" si="0"/>
        <v>2414994.8249515714</v>
      </c>
      <c r="C9" s="9">
        <f>B9/$B$11*100</f>
        <v>16.680638640621424</v>
      </c>
      <c r="D9" s="25"/>
      <c r="E9" s="25">
        <v>2403490.6457512067</v>
      </c>
      <c r="F9" s="9">
        <f t="shared" si="1"/>
        <v>99.523635451243848</v>
      </c>
      <c r="G9" s="27"/>
      <c r="H9" s="25">
        <v>11504.179200364697</v>
      </c>
      <c r="I9" s="9">
        <f t="shared" si="2"/>
        <v>0.47636454875614048</v>
      </c>
      <c r="J9" s="26"/>
      <c r="P9" s="5"/>
      <c r="Q9" s="5"/>
      <c r="R9" s="5"/>
    </row>
    <row r="10" spans="1:18" x14ac:dyDescent="0.3">
      <c r="B10" s="28"/>
      <c r="C10" s="28"/>
      <c r="D10" s="28"/>
      <c r="E10" s="28"/>
      <c r="F10" s="29"/>
      <c r="G10" s="28"/>
      <c r="H10" s="28"/>
      <c r="I10" s="29"/>
      <c r="J10" s="26"/>
    </row>
    <row r="11" spans="1:18" s="6" customFormat="1" ht="15" thickBot="1" x14ac:dyDescent="0.35">
      <c r="A11" s="30" t="s">
        <v>32</v>
      </c>
      <c r="B11" s="31">
        <f>SUM(B5:B10)</f>
        <v>14477831.916282088</v>
      </c>
      <c r="C11" s="32">
        <f>SUM(C5:C10)</f>
        <v>100</v>
      </c>
      <c r="D11" s="31"/>
      <c r="E11" s="31">
        <f>SUM(E5:E10)</f>
        <v>11153617.154255301</v>
      </c>
      <c r="F11" s="33">
        <f t="shared" ref="F11" si="3">E11/B11*100</f>
        <v>77.039277833524906</v>
      </c>
      <c r="G11" s="34"/>
      <c r="H11" s="31">
        <f>SUM(H5:H10)</f>
        <v>3324214.7620267868</v>
      </c>
      <c r="I11" s="32">
        <f t="shared" si="2"/>
        <v>22.960722166475094</v>
      </c>
      <c r="J11" s="26"/>
      <c r="M11" s="50"/>
    </row>
    <row r="12" spans="1:18" ht="26.55" customHeight="1" x14ac:dyDescent="0.3">
      <c r="A12" s="313" t="s">
        <v>198</v>
      </c>
      <c r="B12" s="313"/>
      <c r="C12" s="313"/>
      <c r="D12" s="313"/>
      <c r="E12" s="313"/>
      <c r="F12" s="313"/>
      <c r="G12" s="313"/>
      <c r="H12" s="313"/>
      <c r="I12" s="313"/>
    </row>
  </sheetData>
  <mergeCells count="6">
    <mergeCell ref="A12:I12"/>
    <mergeCell ref="A2:F2"/>
    <mergeCell ref="A3:A4"/>
    <mergeCell ref="B3:C3"/>
    <mergeCell ref="E3:F3"/>
    <mergeCell ref="H3:I3"/>
  </mergeCells>
  <pageMargins left="0.7" right="0.7" top="0.75" bottom="0.75" header="0.3" footer="0.3"/>
  <pageSetup scale="130" orientation="portrait" r:id="rId1"/>
  <headerFooter>
    <oddFooter>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19B81-3E61-4F2D-869D-DA10A480CDD1}">
  <dimension ref="A2:L17"/>
  <sheetViews>
    <sheetView view="pageBreakPreview" zoomScale="140" zoomScaleNormal="120" zoomScaleSheetLayoutView="140" workbookViewId="0">
      <pane xSplit="1" ySplit="4" topLeftCell="B5" activePane="bottomRight" state="frozen"/>
      <selection activeCell="E12" sqref="E12"/>
      <selection pane="topRight" activeCell="E12" sqref="E12"/>
      <selection pane="bottomLeft" activeCell="E12" sqref="E12"/>
      <selection pane="bottomRight" activeCell="L13" sqref="L13"/>
    </sheetView>
  </sheetViews>
  <sheetFormatPr defaultRowHeight="14.4" x14ac:dyDescent="0.3"/>
  <cols>
    <col min="1" max="1" width="10.21875" bestFit="1" customWidth="1"/>
    <col min="3" max="3" width="4.109375" bestFit="1" customWidth="1"/>
    <col min="4" max="4" width="4.44140625" customWidth="1"/>
    <col min="5" max="5" width="9.44140625" bestFit="1" customWidth="1"/>
    <col min="6" max="6" width="3.77734375" bestFit="1" customWidth="1"/>
    <col min="7" max="7" width="5.33203125" bestFit="1" customWidth="1"/>
    <col min="8" max="8" width="7.44140625" bestFit="1" customWidth="1"/>
    <col min="9" max="9" width="7.44140625" customWidth="1"/>
  </cols>
  <sheetData>
    <row r="2" spans="1:12" ht="15" thickBot="1" x14ac:dyDescent="0.35">
      <c r="A2" s="314" t="s">
        <v>207</v>
      </c>
      <c r="B2" s="314"/>
      <c r="C2" s="314"/>
      <c r="D2" s="314"/>
      <c r="E2" s="314"/>
      <c r="F2" s="314"/>
      <c r="G2" s="1"/>
      <c r="H2" s="1"/>
      <c r="I2" s="1"/>
    </row>
    <row r="3" spans="1:12" ht="24.45" customHeight="1" thickBot="1" x14ac:dyDescent="0.35">
      <c r="A3" s="315" t="s">
        <v>179</v>
      </c>
      <c r="B3" s="317" t="s">
        <v>192</v>
      </c>
      <c r="C3" s="317"/>
      <c r="D3" s="16"/>
      <c r="E3" s="317" t="s">
        <v>193</v>
      </c>
      <c r="F3" s="317"/>
      <c r="G3" s="17"/>
      <c r="H3" s="318" t="s">
        <v>194</v>
      </c>
      <c r="I3" s="318"/>
      <c r="L3" s="18"/>
    </row>
    <row r="4" spans="1:12" ht="15" thickBot="1" x14ac:dyDescent="0.35">
      <c r="A4" s="316"/>
      <c r="B4" s="19" t="s">
        <v>5</v>
      </c>
      <c r="C4" s="20" t="s">
        <v>195</v>
      </c>
      <c r="D4" s="21"/>
      <c r="E4" s="20" t="s">
        <v>196</v>
      </c>
      <c r="F4" s="20" t="s">
        <v>195</v>
      </c>
      <c r="G4" s="22"/>
      <c r="H4" s="20" t="s">
        <v>5</v>
      </c>
      <c r="I4" s="23" t="s">
        <v>197</v>
      </c>
    </row>
    <row r="5" spans="1:12" x14ac:dyDescent="0.3">
      <c r="A5" s="24" t="s">
        <v>180</v>
      </c>
      <c r="B5" s="25">
        <f>SUM(E5,H5)</f>
        <v>833091.76521348336</v>
      </c>
      <c r="C5" s="9">
        <f t="shared" ref="C5:C14" si="0">B5/$B$16*100</f>
        <v>5.7542577509593258</v>
      </c>
      <c r="D5" s="25" t="s">
        <v>18</v>
      </c>
      <c r="E5" s="25">
        <v>825553.52160426276</v>
      </c>
      <c r="F5" s="9">
        <f>E5/$B5*100</f>
        <v>99.095148466953233</v>
      </c>
      <c r="G5" s="25"/>
      <c r="H5" s="25">
        <v>7538.2436092205508</v>
      </c>
      <c r="I5" s="9">
        <f>H5/$B5*100</f>
        <v>0.90485153304676391</v>
      </c>
      <c r="J5" s="26"/>
    </row>
    <row r="6" spans="1:12" x14ac:dyDescent="0.3">
      <c r="A6" s="24" t="s">
        <v>181</v>
      </c>
      <c r="B6" s="25">
        <f t="shared" ref="B6:B14" si="1">SUM(E6,H6)</f>
        <v>2140319.2705519288</v>
      </c>
      <c r="C6" s="9">
        <f t="shared" si="0"/>
        <v>14.783423947234711</v>
      </c>
      <c r="D6" s="25"/>
      <c r="E6" s="25">
        <v>1720339.7802681061</v>
      </c>
      <c r="F6" s="9">
        <f t="shared" ref="F6:F14" si="2">E6/$B6*100</f>
        <v>80.377717658192111</v>
      </c>
      <c r="G6" s="27"/>
      <c r="H6" s="25">
        <v>419979.49028382276</v>
      </c>
      <c r="I6" s="9">
        <f t="shared" ref="I6:I16" si="3">H6/$B6*100</f>
        <v>19.6222823418079</v>
      </c>
      <c r="J6" s="26"/>
    </row>
    <row r="7" spans="1:12" x14ac:dyDescent="0.3">
      <c r="A7" s="24" t="s">
        <v>182</v>
      </c>
      <c r="B7" s="25">
        <f t="shared" si="1"/>
        <v>469503.87448520883</v>
      </c>
      <c r="C7" s="9">
        <f t="shared" si="0"/>
        <v>3.2429156326729971</v>
      </c>
      <c r="D7" s="25"/>
      <c r="E7" s="25">
        <v>356005.12588101992</v>
      </c>
      <c r="F7" s="9">
        <f t="shared" si="2"/>
        <v>75.825812145078572</v>
      </c>
      <c r="G7" s="27"/>
      <c r="H7" s="25">
        <v>113498.74860418891</v>
      </c>
      <c r="I7" s="9">
        <f t="shared" si="3"/>
        <v>24.174187854921431</v>
      </c>
      <c r="J7" s="26"/>
    </row>
    <row r="8" spans="1:12" x14ac:dyDescent="0.3">
      <c r="A8" s="24" t="s">
        <v>183</v>
      </c>
      <c r="B8" s="25">
        <f t="shared" si="1"/>
        <v>305933.21729924722</v>
      </c>
      <c r="C8" s="9">
        <f t="shared" si="0"/>
        <v>2.1131148577239895</v>
      </c>
      <c r="D8" s="25"/>
      <c r="E8" s="25">
        <v>232817.16371127867</v>
      </c>
      <c r="F8" s="9">
        <f t="shared" si="2"/>
        <v>76.10064894769161</v>
      </c>
      <c r="G8" s="27"/>
      <c r="H8" s="25">
        <v>73116.053587968549</v>
      </c>
      <c r="I8" s="9">
        <f t="shared" si="3"/>
        <v>23.899351052308386</v>
      </c>
      <c r="J8" s="26"/>
    </row>
    <row r="9" spans="1:12" x14ac:dyDescent="0.3">
      <c r="A9" s="24" t="s">
        <v>184</v>
      </c>
      <c r="B9" s="25">
        <f t="shared" si="1"/>
        <v>2346356.9078138825</v>
      </c>
      <c r="C9" s="9">
        <f t="shared" si="0"/>
        <v>16.206548890619704</v>
      </c>
      <c r="D9" s="25"/>
      <c r="E9" s="25">
        <v>1292577.5345604832</v>
      </c>
      <c r="F9" s="9">
        <f t="shared" si="2"/>
        <v>55.088700711128681</v>
      </c>
      <c r="G9" s="27"/>
      <c r="H9" s="25">
        <v>1053779.373253399</v>
      </c>
      <c r="I9" s="9">
        <f t="shared" si="3"/>
        <v>44.911299288871312</v>
      </c>
      <c r="J9" s="26"/>
    </row>
    <row r="10" spans="1:12" x14ac:dyDescent="0.3">
      <c r="A10" s="24" t="s">
        <v>185</v>
      </c>
      <c r="B10" s="25">
        <f t="shared" si="1"/>
        <v>1616753.7912100405</v>
      </c>
      <c r="C10" s="9">
        <f t="shared" si="0"/>
        <v>11.167098779423492</v>
      </c>
      <c r="D10" s="25"/>
      <c r="E10" s="25">
        <v>1596357.2259023017</v>
      </c>
      <c r="F10" s="9">
        <f t="shared" si="2"/>
        <v>98.738424773231969</v>
      </c>
      <c r="G10" s="27"/>
      <c r="H10" s="25">
        <v>20396.565307738754</v>
      </c>
      <c r="I10" s="9">
        <f t="shared" si="3"/>
        <v>1.2615752267680278</v>
      </c>
      <c r="J10" s="26"/>
    </row>
    <row r="11" spans="1:12" x14ac:dyDescent="0.3">
      <c r="A11" s="24" t="s">
        <v>186</v>
      </c>
      <c r="B11" s="25">
        <f t="shared" si="1"/>
        <v>2414994.8249515756</v>
      </c>
      <c r="C11" s="9">
        <f t="shared" si="0"/>
        <v>16.680638640622291</v>
      </c>
      <c r="D11" s="25"/>
      <c r="E11" s="25">
        <v>2403490.6457512109</v>
      </c>
      <c r="F11" s="9">
        <f t="shared" si="2"/>
        <v>99.523635451243862</v>
      </c>
      <c r="G11" s="27"/>
      <c r="H11" s="25">
        <v>11504.179200364701</v>
      </c>
      <c r="I11" s="9">
        <f t="shared" si="3"/>
        <v>0.47636454875613976</v>
      </c>
      <c r="J11" s="26"/>
    </row>
    <row r="12" spans="1:12" x14ac:dyDescent="0.3">
      <c r="A12" s="24" t="s">
        <v>187</v>
      </c>
      <c r="B12" s="25">
        <f t="shared" si="1"/>
        <v>1184284.6071119923</v>
      </c>
      <c r="C12" s="9">
        <f t="shared" si="0"/>
        <v>8.1799858843517814</v>
      </c>
      <c r="D12" s="25"/>
      <c r="E12" s="25">
        <v>1171224.0442667364</v>
      </c>
      <c r="F12" s="9">
        <f t="shared" si="2"/>
        <v>98.897177015826827</v>
      </c>
      <c r="G12" s="27"/>
      <c r="H12" s="25">
        <v>13060.562845255883</v>
      </c>
      <c r="I12" s="9">
        <f t="shared" si="3"/>
        <v>1.1028229841731623</v>
      </c>
      <c r="J12" s="26"/>
    </row>
    <row r="13" spans="1:12" x14ac:dyDescent="0.3">
      <c r="A13" s="24" t="s">
        <v>188</v>
      </c>
      <c r="B13" s="25">
        <f t="shared" si="1"/>
        <v>2455870.1475480618</v>
      </c>
      <c r="C13" s="9">
        <f t="shared" si="0"/>
        <v>16.962969053303205</v>
      </c>
      <c r="D13" s="25"/>
      <c r="E13" s="25">
        <v>1052363.7035318438</v>
      </c>
      <c r="F13" s="9">
        <f t="shared" si="2"/>
        <v>42.850950592095543</v>
      </c>
      <c r="G13" s="27"/>
      <c r="H13" s="25">
        <v>1403506.4440162182</v>
      </c>
      <c r="I13" s="9">
        <f t="shared" si="3"/>
        <v>57.149049407904471</v>
      </c>
      <c r="J13" s="26"/>
    </row>
    <row r="14" spans="1:12" x14ac:dyDescent="0.3">
      <c r="A14" s="24" t="s">
        <v>189</v>
      </c>
      <c r="B14" s="25">
        <f t="shared" si="1"/>
        <v>710723.51009593881</v>
      </c>
      <c r="C14" s="9">
        <f t="shared" si="0"/>
        <v>4.9090465630884914</v>
      </c>
      <c r="D14" s="25"/>
      <c r="E14" s="25">
        <v>502888.40877732716</v>
      </c>
      <c r="F14" s="9">
        <f t="shared" si="2"/>
        <v>70.757249708743061</v>
      </c>
      <c r="G14" s="27"/>
      <c r="H14" s="25">
        <v>207835.10131861171</v>
      </c>
      <c r="I14" s="9">
        <f t="shared" si="3"/>
        <v>29.242750291256943</v>
      </c>
      <c r="J14" s="26"/>
    </row>
    <row r="15" spans="1:12" x14ac:dyDescent="0.3">
      <c r="B15" s="28"/>
      <c r="C15" s="28"/>
      <c r="D15" s="28"/>
      <c r="E15" s="28"/>
      <c r="F15" s="29"/>
      <c r="G15" s="28"/>
      <c r="H15" s="28"/>
      <c r="I15" s="29"/>
      <c r="J15" s="26"/>
    </row>
    <row r="16" spans="1:12" s="6" customFormat="1" ht="15" thickBot="1" x14ac:dyDescent="0.35">
      <c r="A16" s="30" t="s">
        <v>32</v>
      </c>
      <c r="B16" s="31">
        <f>SUM(B5:B15)</f>
        <v>14477831.916281361</v>
      </c>
      <c r="C16" s="32">
        <f>SUM(C5:C15)</f>
        <v>99.999999999999986</v>
      </c>
      <c r="D16" s="31"/>
      <c r="E16" s="31">
        <f>SUM(E5:E15)</f>
        <v>11153617.154254571</v>
      </c>
      <c r="F16" s="33">
        <f t="shared" ref="F16" si="4">E16/B16*100</f>
        <v>77.039277833523727</v>
      </c>
      <c r="G16" s="34"/>
      <c r="H16" s="31">
        <f>SUM(H5:H15)</f>
        <v>3324214.7620267896</v>
      </c>
      <c r="I16" s="32">
        <f t="shared" si="3"/>
        <v>22.960722166476263</v>
      </c>
      <c r="J16" s="26"/>
    </row>
    <row r="17" spans="1:9" ht="26.55" customHeight="1" x14ac:dyDescent="0.3">
      <c r="A17" s="313" t="s">
        <v>198</v>
      </c>
      <c r="B17" s="313"/>
      <c r="C17" s="313"/>
      <c r="D17" s="313"/>
      <c r="E17" s="313"/>
      <c r="F17" s="313"/>
      <c r="G17" s="313"/>
      <c r="H17" s="313"/>
      <c r="I17" s="313"/>
    </row>
  </sheetData>
  <mergeCells count="6">
    <mergeCell ref="A17:I17"/>
    <mergeCell ref="A2:F2"/>
    <mergeCell ref="A3:A4"/>
    <mergeCell ref="B3:C3"/>
    <mergeCell ref="E3:F3"/>
    <mergeCell ref="H3:I3"/>
  </mergeCells>
  <pageMargins left="0.7" right="0.7" top="0.75" bottom="0.75" header="0.3" footer="0.3"/>
  <pageSetup scale="130" orientation="portrait" r:id="rId1"/>
  <headerFooter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F5D5F-01E6-43D7-957A-ABF385439775}">
  <dimension ref="A2:O26"/>
  <sheetViews>
    <sheetView view="pageBreakPreview" zoomScale="130" zoomScaleNormal="140" zoomScaleSheetLayoutView="130" workbookViewId="0">
      <pane xSplit="1" ySplit="4" topLeftCell="B5" activePane="bottomRight" state="frozen"/>
      <selection activeCell="E12" sqref="E12"/>
      <selection pane="topRight" activeCell="E12" sqref="E12"/>
      <selection pane="bottomLeft" activeCell="E12" sqref="E12"/>
      <selection pane="bottomRight" activeCell="I13" sqref="I13"/>
    </sheetView>
  </sheetViews>
  <sheetFormatPr defaultRowHeight="14.4" x14ac:dyDescent="0.3"/>
  <cols>
    <col min="1" max="1" width="10.21875" bestFit="1" customWidth="1"/>
    <col min="2" max="2" width="10.21875" customWidth="1"/>
    <col min="3" max="3" width="5.77734375" customWidth="1"/>
    <col min="4" max="4" width="8.33203125" bestFit="1" customWidth="1"/>
    <col min="5" max="5" width="7.88671875" customWidth="1"/>
    <col min="6" max="7" width="12.33203125" bestFit="1" customWidth="1"/>
    <col min="8" max="8" width="4.77734375" customWidth="1"/>
    <col min="9" max="9" width="10.33203125" bestFit="1" customWidth="1"/>
    <col min="10" max="10" width="9.21875" customWidth="1"/>
    <col min="11" max="11" width="10.21875" customWidth="1"/>
    <col min="12" max="12" width="7.44140625" bestFit="1" customWidth="1"/>
    <col min="14" max="15" width="8.77734375" style="52"/>
  </cols>
  <sheetData>
    <row r="2" spans="1:15" ht="15" thickBot="1" x14ac:dyDescent="0.35">
      <c r="A2" s="51" t="s">
        <v>208</v>
      </c>
      <c r="B2" s="51"/>
      <c r="C2" s="51"/>
      <c r="D2" s="1"/>
      <c r="E2" s="1"/>
      <c r="F2" s="1"/>
      <c r="G2" s="1"/>
      <c r="H2" s="1"/>
      <c r="I2" s="1"/>
      <c r="J2" s="1"/>
      <c r="K2" s="1"/>
      <c r="L2" s="1"/>
    </row>
    <row r="3" spans="1:15" ht="15" thickBot="1" x14ac:dyDescent="0.35">
      <c r="A3" s="315" t="s">
        <v>191</v>
      </c>
      <c r="D3" s="317" t="s">
        <v>193</v>
      </c>
      <c r="E3" s="317"/>
      <c r="F3" s="317"/>
      <c r="G3" s="317"/>
      <c r="H3" s="38"/>
      <c r="I3" s="317" t="s">
        <v>194</v>
      </c>
      <c r="J3" s="317"/>
      <c r="K3" s="317"/>
      <c r="L3" s="317"/>
    </row>
    <row r="4" spans="1:15" ht="45" customHeight="1" thickBot="1" x14ac:dyDescent="0.35">
      <c r="A4" s="316"/>
      <c r="B4" s="21" t="s">
        <v>209</v>
      </c>
      <c r="C4" s="21"/>
      <c r="D4" s="53" t="s">
        <v>210</v>
      </c>
      <c r="E4" s="54" t="s">
        <v>211</v>
      </c>
      <c r="F4" s="55" t="s">
        <v>212</v>
      </c>
      <c r="G4" s="55" t="s">
        <v>213</v>
      </c>
      <c r="H4" s="56"/>
      <c r="I4" s="53" t="s">
        <v>214</v>
      </c>
      <c r="J4" s="21" t="s">
        <v>215</v>
      </c>
      <c r="K4" s="21" t="s">
        <v>216</v>
      </c>
      <c r="L4" s="55" t="s">
        <v>213</v>
      </c>
    </row>
    <row r="5" spans="1:15" s="28" customFormat="1" x14ac:dyDescent="0.3">
      <c r="A5" s="57" t="s">
        <v>17</v>
      </c>
      <c r="B5" s="25">
        <f>SUM(D5,I5)</f>
        <v>833165.25723874988</v>
      </c>
      <c r="C5" s="25"/>
      <c r="D5" s="25">
        <f>VLOOKUP($A5,'Fig 3.2.1'!$A:$I,5,0)</f>
        <v>820648.23636808945</v>
      </c>
      <c r="E5" s="9">
        <v>13.177724838256836</v>
      </c>
      <c r="F5" s="9">
        <v>86.822273254394531</v>
      </c>
      <c r="G5" s="9">
        <f>SUM(E5:F5)</f>
        <v>99.999998092651367</v>
      </c>
      <c r="H5" s="27"/>
      <c r="I5" s="25">
        <f>VLOOKUP($A5,'Fig 3.2.1'!$A:$I,8,0)</f>
        <v>12517.020870660386</v>
      </c>
      <c r="J5" s="9">
        <v>63.492927551269531</v>
      </c>
      <c r="K5" s="9">
        <v>36.507072448730469</v>
      </c>
      <c r="L5" s="9">
        <f>SUM(J5:K5)</f>
        <v>100</v>
      </c>
      <c r="N5" s="58"/>
      <c r="O5" s="58"/>
    </row>
    <row r="6" spans="1:15" s="28" customFormat="1" x14ac:dyDescent="0.3">
      <c r="A6" s="57" t="s">
        <v>19</v>
      </c>
      <c r="B6" s="25">
        <f t="shared" ref="B6:B18" si="0">SUM(D6,I6)</f>
        <v>1797086.8382683126</v>
      </c>
      <c r="C6" s="25"/>
      <c r="D6" s="25">
        <f>VLOOKUP($A6,'Fig 3.2.1'!$A:$I,5,0)</f>
        <v>713657.06961721566</v>
      </c>
      <c r="E6" s="9">
        <v>72.975669860839844</v>
      </c>
      <c r="F6" s="9">
        <v>27.024328231811523</v>
      </c>
      <c r="G6" s="9">
        <f t="shared" ref="G6:G18" si="1">SUM(E6:F6)</f>
        <v>99.999998092651367</v>
      </c>
      <c r="H6" s="27"/>
      <c r="I6" s="25">
        <f>VLOOKUP($A6,'Fig 3.2.1'!$A:$I,8,0)</f>
        <v>1083429.7686510968</v>
      </c>
      <c r="J6" s="9">
        <v>97.232345581054688</v>
      </c>
      <c r="K6" s="9">
        <v>2.7676548957824707</v>
      </c>
      <c r="L6" s="9">
        <f t="shared" ref="L6:L18" si="2">SUM(J6:K6)</f>
        <v>100.00000047683716</v>
      </c>
      <c r="N6" s="58"/>
      <c r="O6" s="58"/>
    </row>
    <row r="7" spans="1:15" s="28" customFormat="1" x14ac:dyDescent="0.3">
      <c r="A7" s="57" t="s">
        <v>20</v>
      </c>
      <c r="B7" s="25">
        <f t="shared" si="0"/>
        <v>469430.11160539719</v>
      </c>
      <c r="C7" s="25"/>
      <c r="D7" s="25">
        <f>VLOOKUP($A7,'Fig 3.2.1'!$A:$I,5,0)</f>
        <v>455671.24460962333</v>
      </c>
      <c r="E7" s="9">
        <v>5.7395343780517578</v>
      </c>
      <c r="F7" s="9">
        <v>94.260467529296875</v>
      </c>
      <c r="G7" s="9">
        <f t="shared" si="1"/>
        <v>100.00000190734863</v>
      </c>
      <c r="H7" s="27"/>
      <c r="I7" s="25">
        <f>VLOOKUP($A7,'Fig 3.2.1'!$A:$I,8,0)</f>
        <v>13758.866995773855</v>
      </c>
      <c r="J7" s="9">
        <v>92.162803649902344</v>
      </c>
      <c r="K7" s="9">
        <v>7.8371939659118652</v>
      </c>
      <c r="L7" s="9">
        <f t="shared" si="2"/>
        <v>99.999997615814209</v>
      </c>
      <c r="N7" s="58"/>
      <c r="O7" s="58"/>
    </row>
    <row r="8" spans="1:15" s="28" customFormat="1" x14ac:dyDescent="0.3">
      <c r="A8" s="57" t="s">
        <v>21</v>
      </c>
      <c r="B8" s="25">
        <f t="shared" si="0"/>
        <v>469503.87448520865</v>
      </c>
      <c r="C8" s="25"/>
      <c r="D8" s="25">
        <f>VLOOKUP($A8,'Fig 3.2.1'!$A:$I,5,0)</f>
        <v>356005.12588101963</v>
      </c>
      <c r="E8" s="9">
        <v>54.152256011962891</v>
      </c>
      <c r="F8" s="9">
        <v>45.847743988037109</v>
      </c>
      <c r="G8" s="9">
        <f t="shared" si="1"/>
        <v>100</v>
      </c>
      <c r="H8" s="27"/>
      <c r="I8" s="25">
        <f>VLOOKUP($A8,'Fig 3.2.1'!$A:$I,8,0)</f>
        <v>113498.74860418899</v>
      </c>
      <c r="J8" s="9">
        <v>80.100059509277344</v>
      </c>
      <c r="K8" s="9">
        <v>19.899944305419922</v>
      </c>
      <c r="L8" s="9">
        <f t="shared" si="2"/>
        <v>100.00000381469727</v>
      </c>
      <c r="N8" s="58"/>
      <c r="O8" s="58"/>
    </row>
    <row r="9" spans="1:15" s="28" customFormat="1" x14ac:dyDescent="0.3">
      <c r="A9" s="57" t="s">
        <v>22</v>
      </c>
      <c r="B9" s="25">
        <f t="shared" si="0"/>
        <v>1060050.2114207963</v>
      </c>
      <c r="C9" s="25"/>
      <c r="D9" s="25">
        <f>VLOOKUP($A9,'Fig 3.2.1'!$A:$I,5,0)</f>
        <v>961971.20808588865</v>
      </c>
      <c r="E9" s="9">
        <v>15.057445526123047</v>
      </c>
      <c r="F9" s="9">
        <v>84.942550659179688</v>
      </c>
      <c r="G9" s="9">
        <f t="shared" si="1"/>
        <v>99.999996185302734</v>
      </c>
      <c r="H9" s="27"/>
      <c r="I9" s="25">
        <f>VLOOKUP($A9,'Fig 3.2.1'!$A:$I,8,0)</f>
        <v>98079.003334907655</v>
      </c>
      <c r="J9" s="9">
        <v>93.353981018066406</v>
      </c>
      <c r="K9" s="9">
        <v>6.6460185050964355</v>
      </c>
      <c r="L9" s="9">
        <f t="shared" si="2"/>
        <v>99.999999523162842</v>
      </c>
      <c r="N9" s="58"/>
      <c r="O9" s="58"/>
    </row>
    <row r="10" spans="1:15" s="28" customFormat="1" x14ac:dyDescent="0.3">
      <c r="A10" s="57" t="s">
        <v>23</v>
      </c>
      <c r="B10" s="25">
        <f t="shared" si="0"/>
        <v>610838.94752606412</v>
      </c>
      <c r="C10" s="25"/>
      <c r="D10" s="25">
        <f>VLOOKUP($A10,'Fig 3.2.1'!$A:$I,5,0)</f>
        <v>302697.32757292764</v>
      </c>
      <c r="E10" s="9">
        <v>8.3063821792602539</v>
      </c>
      <c r="F10" s="9">
        <v>91.693618774414063</v>
      </c>
      <c r="G10" s="9">
        <f t="shared" si="1"/>
        <v>100.00000095367432</v>
      </c>
      <c r="H10" s="27"/>
      <c r="I10" s="25">
        <f>VLOOKUP($A10,'Fig 3.2.1'!$A:$I,8,0)</f>
        <v>308141.61995313648</v>
      </c>
      <c r="J10" s="9">
        <v>89.807510375976563</v>
      </c>
      <c r="K10" s="9">
        <v>10.192486763000488</v>
      </c>
      <c r="L10" s="9">
        <f t="shared" si="2"/>
        <v>99.999997138977051</v>
      </c>
      <c r="N10" s="58"/>
      <c r="O10" s="58"/>
    </row>
    <row r="11" spans="1:15" s="28" customFormat="1" x14ac:dyDescent="0.3">
      <c r="A11" s="57" t="s">
        <v>24</v>
      </c>
      <c r="B11" s="25">
        <f t="shared" si="0"/>
        <v>2414994.8249515183</v>
      </c>
      <c r="C11" s="25"/>
      <c r="D11" s="25">
        <f>VLOOKUP($A11,'Fig 3.2.1'!$A:$I,5,0)</f>
        <v>2403490.6457511536</v>
      </c>
      <c r="E11" s="9">
        <v>2.2563931941986084</v>
      </c>
      <c r="F11" s="9">
        <v>97.743606567382813</v>
      </c>
      <c r="G11" s="9">
        <f t="shared" si="1"/>
        <v>99.999999761581421</v>
      </c>
      <c r="H11" s="27"/>
      <c r="I11" s="25">
        <f>VLOOKUP($A11,'Fig 3.2.1'!$A:$I,8,0)</f>
        <v>11504.179200364717</v>
      </c>
      <c r="J11" s="9">
        <v>79.058723449707031</v>
      </c>
      <c r="K11" s="9">
        <v>20.941276550292969</v>
      </c>
      <c r="L11" s="9">
        <f t="shared" si="2"/>
        <v>100</v>
      </c>
      <c r="N11" s="58"/>
      <c r="O11" s="58"/>
    </row>
    <row r="12" spans="1:15" s="28" customFormat="1" x14ac:dyDescent="0.3">
      <c r="A12" s="57" t="s">
        <v>25</v>
      </c>
      <c r="B12" s="25">
        <f t="shared" si="0"/>
        <v>305933.21729924891</v>
      </c>
      <c r="C12" s="25"/>
      <c r="D12" s="25">
        <f>VLOOKUP($A12,'Fig 3.2.1'!$A:$I,5,0)</f>
        <v>232817.16371128027</v>
      </c>
      <c r="E12" s="9">
        <v>20.403419494628906</v>
      </c>
      <c r="F12" s="9">
        <v>79.596580505371094</v>
      </c>
      <c r="G12" s="9">
        <f t="shared" si="1"/>
        <v>100</v>
      </c>
      <c r="H12" s="27"/>
      <c r="I12" s="25">
        <f>VLOOKUP($A12,'Fig 3.2.1'!$A:$I,8,0)</f>
        <v>73116.053587968621</v>
      </c>
      <c r="J12" s="9">
        <v>97.472602844238281</v>
      </c>
      <c r="K12" s="9">
        <v>2.5273997783660889</v>
      </c>
      <c r="L12" s="9">
        <f t="shared" si="2"/>
        <v>100.00000262260437</v>
      </c>
      <c r="N12" s="58"/>
      <c r="O12" s="58"/>
    </row>
    <row r="13" spans="1:15" s="28" customFormat="1" x14ac:dyDescent="0.3">
      <c r="A13" s="57" t="s">
        <v>26</v>
      </c>
      <c r="B13" s="25">
        <f t="shared" si="0"/>
        <v>783588.5339712929</v>
      </c>
      <c r="C13" s="25"/>
      <c r="D13" s="25">
        <f>VLOOKUP($A13,'Fig 3.2.1'!$A:$I,5,0)</f>
        <v>775708.98953421449</v>
      </c>
      <c r="E13" s="9">
        <v>12.820789337158203</v>
      </c>
      <c r="F13" s="9">
        <v>87.179206848144531</v>
      </c>
      <c r="G13" s="9">
        <f t="shared" si="1"/>
        <v>99.999996185302734</v>
      </c>
      <c r="H13" s="27"/>
      <c r="I13" s="25">
        <f>VLOOKUP($A13,'Fig 3.2.1'!$A:$I,8,0)</f>
        <v>7879.5444370783562</v>
      </c>
      <c r="J13" s="9">
        <v>50.717422485351563</v>
      </c>
      <c r="K13" s="9">
        <v>49.282577514648438</v>
      </c>
      <c r="L13" s="9">
        <f t="shared" si="2"/>
        <v>100</v>
      </c>
      <c r="N13" s="58"/>
      <c r="O13" s="58"/>
    </row>
    <row r="14" spans="1:15" s="28" customFormat="1" x14ac:dyDescent="0.3">
      <c r="A14" s="57" t="s">
        <v>27</v>
      </c>
      <c r="B14" s="25">
        <f t="shared" si="0"/>
        <v>1594140.2311729686</v>
      </c>
      <c r="C14" s="25"/>
      <c r="D14" s="25">
        <f>VLOOKUP($A14,'Fig 3.2.1'!$A:$I,5,0)</f>
        <v>853168.34067469311</v>
      </c>
      <c r="E14" s="9">
        <v>55.69183349609375</v>
      </c>
      <c r="F14" s="9">
        <v>44.30816650390625</v>
      </c>
      <c r="G14" s="9">
        <f t="shared" si="1"/>
        <v>100</v>
      </c>
      <c r="H14" s="27"/>
      <c r="I14" s="25">
        <f>VLOOKUP($A14,'Fig 3.2.1'!$A:$I,8,0)</f>
        <v>740971.89049827564</v>
      </c>
      <c r="J14" s="9">
        <v>80.340255737304688</v>
      </c>
      <c r="K14" s="9">
        <v>19.65974235534668</v>
      </c>
      <c r="L14" s="9">
        <f t="shared" si="2"/>
        <v>99.999998092651367</v>
      </c>
      <c r="N14" s="58"/>
      <c r="O14" s="58"/>
    </row>
    <row r="15" spans="1:15" s="28" customFormat="1" x14ac:dyDescent="0.3">
      <c r="A15" s="57" t="s">
        <v>28</v>
      </c>
      <c r="B15" s="25">
        <f t="shared" si="0"/>
        <v>1410999.9859207848</v>
      </c>
      <c r="C15" s="25"/>
      <c r="D15" s="25">
        <f>VLOOKUP($A15,'Fig 3.2.1'!$A:$I,5,0)</f>
        <v>778115.82780051476</v>
      </c>
      <c r="E15" s="9">
        <v>57.135997772216797</v>
      </c>
      <c r="F15" s="9">
        <v>42.864002227783203</v>
      </c>
      <c r="G15" s="9">
        <f t="shared" si="1"/>
        <v>100</v>
      </c>
      <c r="H15" s="27"/>
      <c r="I15" s="25">
        <f>VLOOKUP($A15,'Fig 3.2.1'!$A:$I,8,0)</f>
        <v>632884.15812027</v>
      </c>
      <c r="J15" s="9">
        <v>91.189994812011719</v>
      </c>
      <c r="K15" s="9">
        <v>8.8100032806396484</v>
      </c>
      <c r="L15" s="9">
        <f t="shared" si="2"/>
        <v>99.999998092651367</v>
      </c>
      <c r="N15" s="58"/>
      <c r="O15" s="58"/>
    </row>
    <row r="16" spans="1:15" s="28" customFormat="1" x14ac:dyDescent="0.3">
      <c r="A16" s="57" t="s">
        <v>29</v>
      </c>
      <c r="B16" s="25">
        <f t="shared" si="0"/>
        <v>1184284.6071120077</v>
      </c>
      <c r="C16" s="25"/>
      <c r="D16" s="25">
        <f>VLOOKUP($A16,'Fig 3.2.1'!$A:$I,5,0)</f>
        <v>1171224.0442667517</v>
      </c>
      <c r="E16" s="9">
        <v>6.3388266563415527</v>
      </c>
      <c r="F16" s="9">
        <v>93.661170959472656</v>
      </c>
      <c r="G16" s="9">
        <f t="shared" si="1"/>
        <v>99.999997615814209</v>
      </c>
      <c r="H16" s="27"/>
      <c r="I16" s="25">
        <f>VLOOKUP($A16,'Fig 3.2.1'!$A:$I,8,0)</f>
        <v>13060.562845255896</v>
      </c>
      <c r="J16" s="9">
        <v>57.644138336181641</v>
      </c>
      <c r="K16" s="9">
        <v>42.355861663818359</v>
      </c>
      <c r="L16" s="9">
        <f t="shared" si="2"/>
        <v>100</v>
      </c>
      <c r="N16" s="58"/>
      <c r="O16" s="58"/>
    </row>
    <row r="17" spans="1:15" s="28" customFormat="1" x14ac:dyDescent="0.3">
      <c r="A17" s="57" t="s">
        <v>30</v>
      </c>
      <c r="B17" s="25">
        <f t="shared" si="0"/>
        <v>710723.51009593962</v>
      </c>
      <c r="C17" s="25"/>
      <c r="D17" s="25">
        <f>VLOOKUP($A17,'Fig 3.2.1'!$A:$I,5,0)</f>
        <v>502888.4087773285</v>
      </c>
      <c r="E17" s="9">
        <v>31.189374923706055</v>
      </c>
      <c r="F17" s="9">
        <v>68.810623168945313</v>
      </c>
      <c r="G17" s="9">
        <f t="shared" si="1"/>
        <v>99.999998092651367</v>
      </c>
      <c r="H17" s="27"/>
      <c r="I17" s="25">
        <f>VLOOKUP($A17,'Fig 3.2.1'!$A:$I,8,0)</f>
        <v>207835.10131861112</v>
      </c>
      <c r="J17" s="9">
        <v>95.662673950195313</v>
      </c>
      <c r="K17" s="9">
        <v>4.3373260498046875</v>
      </c>
      <c r="L17" s="9">
        <f t="shared" si="2"/>
        <v>100</v>
      </c>
      <c r="N17" s="58"/>
      <c r="O17" s="58"/>
    </row>
    <row r="18" spans="1:15" s="28" customFormat="1" x14ac:dyDescent="0.3">
      <c r="A18" s="57" t="s">
        <v>31</v>
      </c>
      <c r="B18" s="25">
        <f t="shared" si="0"/>
        <v>833091.76521347847</v>
      </c>
      <c r="C18" s="25"/>
      <c r="D18" s="25">
        <f>VLOOKUP($A18,'Fig 3.2.1'!$A:$I,5,0)</f>
        <v>825553.52160425787</v>
      </c>
      <c r="E18" s="9">
        <v>6.8690667152404785</v>
      </c>
      <c r="F18" s="9">
        <v>93.130935668945313</v>
      </c>
      <c r="G18" s="9">
        <f t="shared" si="1"/>
        <v>100.00000238418579</v>
      </c>
      <c r="H18" s="27"/>
      <c r="I18" s="25">
        <f>VLOOKUP($A18,'Fig 3.2.1'!$A:$I,8,0)</f>
        <v>7538.2436092205535</v>
      </c>
      <c r="J18" s="9">
        <v>71.539535522460938</v>
      </c>
      <c r="K18" s="9">
        <v>28.460460662841797</v>
      </c>
      <c r="L18" s="9">
        <f t="shared" si="2"/>
        <v>99.999996185302734</v>
      </c>
      <c r="N18" s="58"/>
      <c r="O18" s="58"/>
    </row>
    <row r="19" spans="1:15" x14ac:dyDescent="0.3">
      <c r="A19" s="59"/>
    </row>
    <row r="20" spans="1:15" s="6" customFormat="1" ht="15" thickBot="1" x14ac:dyDescent="0.35">
      <c r="A20" s="43" t="s">
        <v>32</v>
      </c>
      <c r="B20" s="60">
        <f>SUM(B5:B19)</f>
        <v>14477831.916281767</v>
      </c>
      <c r="C20" s="60"/>
      <c r="D20" s="60">
        <f>SUM(D5:D19)</f>
        <v>11153617.154254958</v>
      </c>
      <c r="E20" s="61">
        <v>21.756010055541992</v>
      </c>
      <c r="F20" s="61">
        <v>78.243988037109375</v>
      </c>
      <c r="G20" s="61">
        <f t="shared" ref="G20" si="3">SUM(E20:F20)</f>
        <v>99.999998092651367</v>
      </c>
      <c r="H20" s="62"/>
      <c r="I20" s="60">
        <f>SUM(I5:I19)</f>
        <v>3324214.7620268092</v>
      </c>
      <c r="J20" s="61">
        <v>90.301239013671875</v>
      </c>
      <c r="K20" s="61">
        <v>9.6987638473510742</v>
      </c>
      <c r="L20" s="61">
        <f t="shared" ref="L20" si="4">SUM(J20:K20)</f>
        <v>100.00000286102295</v>
      </c>
      <c r="N20" s="63"/>
      <c r="O20" s="63"/>
    </row>
    <row r="21" spans="1:15" s="6" customFormat="1" x14ac:dyDescent="0.3">
      <c r="A21" s="2"/>
      <c r="B21" s="64"/>
      <c r="C21" s="64"/>
      <c r="D21" s="64"/>
      <c r="E21" s="65"/>
      <c r="F21" s="65"/>
      <c r="G21" s="65"/>
      <c r="H21" s="66"/>
      <c r="I21" s="64"/>
      <c r="J21" s="65"/>
      <c r="K21" s="65"/>
      <c r="L21" s="65"/>
      <c r="N21" s="63"/>
      <c r="O21" s="63"/>
    </row>
    <row r="22" spans="1:15" x14ac:dyDescent="0.3">
      <c r="D22" s="67"/>
      <c r="E22" s="9"/>
      <c r="F22" s="9"/>
    </row>
    <row r="23" spans="1:15" x14ac:dyDescent="0.3">
      <c r="D23" s="67"/>
      <c r="E23" s="67"/>
      <c r="F23" s="67"/>
    </row>
    <row r="24" spans="1:15" x14ac:dyDescent="0.3">
      <c r="E24" s="67"/>
      <c r="F24" s="67"/>
    </row>
    <row r="25" spans="1:15" x14ac:dyDescent="0.3">
      <c r="F25" s="68"/>
      <c r="G25" s="68"/>
      <c r="I25" s="68"/>
    </row>
    <row r="26" spans="1:15" x14ac:dyDescent="0.3">
      <c r="D26" s="25"/>
    </row>
  </sheetData>
  <mergeCells count="3">
    <mergeCell ref="A3:A4"/>
    <mergeCell ref="D3:G3"/>
    <mergeCell ref="I3:L3"/>
  </mergeCells>
  <pageMargins left="0.7" right="0.7" top="0.75" bottom="0.75" header="0.3" footer="0.3"/>
  <pageSetup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42</vt:i4>
      </vt:variant>
    </vt:vector>
  </HeadingPairs>
  <TitlesOfParts>
    <vt:vector size="74" baseType="lpstr">
      <vt:lpstr>Tab 3.1.1</vt:lpstr>
      <vt:lpstr>Tab 3.1.2</vt:lpstr>
      <vt:lpstr>Tab 3.1.3</vt:lpstr>
      <vt:lpstr>Tab 3.1.4</vt:lpstr>
      <vt:lpstr>Fig 3.2.1</vt:lpstr>
      <vt:lpstr>Fig 3.2.2</vt:lpstr>
      <vt:lpstr>Fig 3.2.3</vt:lpstr>
      <vt:lpstr>Fig 3.2.4</vt:lpstr>
      <vt:lpstr>Tab 3.2.1</vt:lpstr>
      <vt:lpstr>Tab 3.2.2</vt:lpstr>
      <vt:lpstr>Tab 3.2.3</vt:lpstr>
      <vt:lpstr>Tab 3.2.4</vt:lpstr>
      <vt:lpstr>Tab 3.3.1.1</vt:lpstr>
      <vt:lpstr>Tab 3.3.1.2</vt:lpstr>
      <vt:lpstr>Tab 3.3.1.3</vt:lpstr>
      <vt:lpstr>Tab 3.3.1.4</vt:lpstr>
      <vt:lpstr>Tab 3.3.2.1</vt:lpstr>
      <vt:lpstr>Tab 3.3.2.2</vt:lpstr>
      <vt:lpstr>Tab 3.3.2.3</vt:lpstr>
      <vt:lpstr>Tab 3.3.2.4</vt:lpstr>
      <vt:lpstr>Tab 3.3.1_Annex</vt:lpstr>
      <vt:lpstr>Tab 3.3.2_Annex</vt:lpstr>
      <vt:lpstr>Tab 3.3.3_Annex</vt:lpstr>
      <vt:lpstr>Tab 3.3.4_Annex</vt:lpstr>
      <vt:lpstr>Tab 3.4.1</vt:lpstr>
      <vt:lpstr>Tab 3.4.2</vt:lpstr>
      <vt:lpstr>Tab 3.4.3</vt:lpstr>
      <vt:lpstr>Tab 3.4.4</vt:lpstr>
      <vt:lpstr>Tab 3.5.1</vt:lpstr>
      <vt:lpstr>Tab 3.5.2</vt:lpstr>
      <vt:lpstr>Tab 3.5.3</vt:lpstr>
      <vt:lpstr>Tab 3.5.4</vt:lpstr>
      <vt:lpstr>'Fig 3.2.1'!Print_Area</vt:lpstr>
      <vt:lpstr>'Fig 3.2.2'!Print_Area</vt:lpstr>
      <vt:lpstr>'Fig 3.2.3'!Print_Area</vt:lpstr>
      <vt:lpstr>'Fig 3.2.4'!Print_Area</vt:lpstr>
      <vt:lpstr>'Tab 3.1.1'!Print_Area</vt:lpstr>
      <vt:lpstr>'Tab 3.1.2'!Print_Area</vt:lpstr>
      <vt:lpstr>'Tab 3.1.3'!Print_Area</vt:lpstr>
      <vt:lpstr>'Tab 3.1.4'!Print_Area</vt:lpstr>
      <vt:lpstr>'Tab 3.2.1'!Print_Area</vt:lpstr>
      <vt:lpstr>'Tab 3.2.2'!Print_Area</vt:lpstr>
      <vt:lpstr>'Tab 3.2.3'!Print_Area</vt:lpstr>
      <vt:lpstr>'Tab 3.2.4'!Print_Area</vt:lpstr>
      <vt:lpstr>'Tab 3.3.1.1'!Print_Area</vt:lpstr>
      <vt:lpstr>'Tab 3.3.1.2'!Print_Area</vt:lpstr>
      <vt:lpstr>'Tab 3.3.1.3'!Print_Area</vt:lpstr>
      <vt:lpstr>'Tab 3.3.1.4'!Print_Area</vt:lpstr>
      <vt:lpstr>'Tab 3.3.1_Annex'!Print_Area</vt:lpstr>
      <vt:lpstr>'Tab 3.3.2.1'!Print_Area</vt:lpstr>
      <vt:lpstr>'Tab 3.3.2.2'!Print_Area</vt:lpstr>
      <vt:lpstr>'Tab 3.3.2.3'!Print_Area</vt:lpstr>
      <vt:lpstr>'Tab 3.3.2.4'!Print_Area</vt:lpstr>
      <vt:lpstr>'Tab 3.3.2_Annex'!Print_Area</vt:lpstr>
      <vt:lpstr>'Tab 3.3.3_Annex'!Print_Area</vt:lpstr>
      <vt:lpstr>'Tab 3.3.4_Annex'!Print_Area</vt:lpstr>
      <vt:lpstr>'Tab 3.4.1'!Print_Area</vt:lpstr>
      <vt:lpstr>'Tab 3.4.2'!Print_Area</vt:lpstr>
      <vt:lpstr>'Tab 3.4.3'!Print_Area</vt:lpstr>
      <vt:lpstr>'Tab 3.4.4'!Print_Area</vt:lpstr>
      <vt:lpstr>'Tab 3.5.1'!Print_Area</vt:lpstr>
      <vt:lpstr>'Tab 3.5.2'!Print_Area</vt:lpstr>
      <vt:lpstr>'Tab 3.5.3'!Print_Area</vt:lpstr>
      <vt:lpstr>'Tab 3.5.4'!Print_Area</vt:lpstr>
      <vt:lpstr>'Fig 3.2.2'!Print_Titles</vt:lpstr>
      <vt:lpstr>'Tab 3.1.2'!Print_Titles</vt:lpstr>
      <vt:lpstr>'Tab 3.2.2'!Print_Titles</vt:lpstr>
      <vt:lpstr>'Tab 3.2.3'!Print_Titles</vt:lpstr>
      <vt:lpstr>'Tab 3.3.1_Annex'!Print_Titles</vt:lpstr>
      <vt:lpstr>'Tab 3.3.2_Annex'!Print_Titles</vt:lpstr>
      <vt:lpstr>'Tab 3.3.3_Annex'!Print_Titles</vt:lpstr>
      <vt:lpstr>'Tab 3.3.4_Annex'!Print_Titles</vt:lpstr>
      <vt:lpstr>'Tab 3.4.2'!Print_Titles</vt:lpstr>
      <vt:lpstr>'Tab 3.5.2'!Print_Titles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Innocent Otim</dc:creator>
  <cp:lastModifiedBy>Constance Nakiyemba</cp:lastModifiedBy>
  <dcterms:created xsi:type="dcterms:W3CDTF">2024-04-27T08:34:29Z</dcterms:created>
  <dcterms:modified xsi:type="dcterms:W3CDTF">2024-04-28T17:16:50Z</dcterms:modified>
</cp:coreProperties>
</file>